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1295" windowHeight="5445" activeTab="5"/>
  </bookViews>
  <sheets>
    <sheet name="To bia" sheetId="1" r:id="rId1"/>
    <sheet name="Muc luc" sheetId="2" r:id="rId2"/>
    <sheet name="CDKT" sheetId="3" r:id="rId3"/>
    <sheet name="KQKD" sheetId="4" r:id="rId4"/>
    <sheet name="LCTT" sheetId="5" r:id="rId5"/>
    <sheet name="T. Minh" sheetId="6" r:id="rId6"/>
    <sheet name="taisanhuuhinh" sheetId="7" r:id="rId7"/>
    <sheet name="von" sheetId="8" r:id="rId8"/>
    <sheet name="cctc" sheetId="9" r:id="rId9"/>
  </sheets>
  <externalReferences>
    <externalReference r:id="rId12"/>
    <externalReference r:id="rId13"/>
  </externalReferences>
  <definedNames>
    <definedName name="_xlnm.Print_Area" localSheetId="5">'T. Minh'!$A$1:$K$957</definedName>
  </definedNames>
  <calcPr fullCalcOnLoad="1"/>
</workbook>
</file>

<file path=xl/comments6.xml><?xml version="1.0" encoding="utf-8"?>
<comments xmlns="http://schemas.openxmlformats.org/spreadsheetml/2006/main">
  <authors>
    <author>User</author>
  </authors>
  <commentList>
    <comment ref="B121"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<sst xmlns="http://schemas.openxmlformats.org/spreadsheetml/2006/main" count="1838" uniqueCount="1263">
  <si>
    <t>Lãi tiền gửi, tiền cho vay</t>
  </si>
  <si>
    <t xml:space="preserve">Các khoản điều chỉnh tăng hoặc giảm </t>
  </si>
  <si>
    <t>Cổ phiếu phổ thông đang lưu hành bình quân trong kỳ</t>
  </si>
  <si>
    <t>Bên liên quan</t>
  </si>
  <si>
    <t>Quỹ khen thưởng phúc lợi ( mã số 431) tại ngày 31/12/2009</t>
  </si>
  <si>
    <t>Trình bày lại</t>
  </si>
  <si>
    <t>Quỹ khen thưởng phúc lợi ( mã số 323) tại ngày 01/01/2010</t>
  </si>
  <si>
    <t>Tăng vốn</t>
  </si>
  <si>
    <t>Thặng dư</t>
  </si>
  <si>
    <t>Hoàn nhập</t>
  </si>
  <si>
    <t>Số dư cuối kỳ này</t>
  </si>
  <si>
    <t>Ngành nghề kinh doanh: Kinh doanh máy phát điện và sản xuất điện sinh khối.</t>
  </si>
  <si>
    <t>SỐ 3 ĐƯỜNG SỐ 1 KCN SÓNG THẦN, THỊ XÃ DĨ AN, TỈNH BÌNH DƯƠNG</t>
  </si>
  <si>
    <t>Dự phòng giảm giá hàng tồn kho</t>
  </si>
  <si>
    <t>Dự phòng phải trả dài hạn</t>
  </si>
  <si>
    <t>Điều chỉnh giảm khác</t>
  </si>
  <si>
    <t>Đầu tư chứng khoán ngắn hạn</t>
  </si>
  <si>
    <t>Cộng giá trị thuần hàng tồn kho</t>
  </si>
  <si>
    <t>Vật dụng văn phòng</t>
  </si>
  <si>
    <t>Nhà xưởng, vật kiến trúc</t>
  </si>
  <si>
    <t>Phương tiện vận tải, truyền dẫn</t>
  </si>
  <si>
    <t>Thiết bị, dụng cụ quản lý</t>
  </si>
  <si>
    <t>Tài sản cố định vô hình</t>
  </si>
  <si>
    <t>V.05</t>
  </si>
  <si>
    <t>Chi phí lắp các máy chưa xuất được hóa đơn</t>
  </si>
  <si>
    <t>THUYẾT MINH BÁO CÁO TÀI CHÍNH</t>
  </si>
  <si>
    <t>Niên độ kế toán của Công ty bắt đầu từ ngày 01 tháng 01 và kết thúc ngày 31 tháng 12 hàng năm.</t>
  </si>
  <si>
    <t>Doanh thu bán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</si>
  <si>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</si>
  <si>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</si>
  <si>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</si>
  <si>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</si>
  <si>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</si>
  <si>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</si>
  <si>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</si>
  <si>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</si>
  <si>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</si>
  <si>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Tổng cộng</t>
  </si>
  <si>
    <t>Số dư cuối kỳ</t>
  </si>
  <si>
    <t>Quyền sử dụng đất</t>
  </si>
  <si>
    <t>Thuế thu nhập cá nhân</t>
  </si>
  <si>
    <t>Các khoản phải trả, phải nộp khác</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</si>
  <si>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</si>
  <si>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</si>
  <si>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</si>
  <si>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</si>
  <si>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</si>
  <si>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</si>
  <si>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</si>
  <si>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</si>
  <si>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nguyên liệu, vật liệu</t>
  </si>
  <si>
    <t>Chi phí nhân công</t>
  </si>
  <si>
    <t>Chi phí dịch vụ mua ngoài</t>
  </si>
  <si>
    <t>Lãi cơ bản trên cổ phiếu</t>
  </si>
  <si>
    <t>Thặng dư vốn cổ phần</t>
  </si>
  <si>
    <t>Quỹ dự phòng tài chính</t>
  </si>
  <si>
    <t>BÁO CÁO LƯU CHUYỂN TIỀN TỆ</t>
  </si>
  <si>
    <t>Tiền</t>
  </si>
  <si>
    <t>Các khoản đầu tư tài chính ngắn hạn</t>
  </si>
  <si>
    <t>Mã số</t>
  </si>
  <si>
    <t>Thuyết minh</t>
  </si>
  <si>
    <t>Phải thu khách hàng</t>
  </si>
  <si>
    <t>Hàng tồn kho</t>
  </si>
  <si>
    <t>Chi phí xây dựng cơ bản dở dang</t>
  </si>
  <si>
    <t>Tài sản dài hạn khác</t>
  </si>
  <si>
    <t>V.10</t>
  </si>
  <si>
    <t>TÀI SẢN</t>
  </si>
  <si>
    <t>NGUỒN VỐN</t>
  </si>
  <si>
    <t>Vay và nợ ngắn hạn</t>
  </si>
  <si>
    <t>VIỆT NAM</t>
  </si>
  <si>
    <t xml:space="preserve">CÔNG TY CỔ PHẦN CHẾ TẠO MÁY DZĨ AN  </t>
  </si>
  <si>
    <t>CÔNG TY CỔ PHẦN CHẾ TẠO MÁY DZĨ AN  - VIỆT NAM</t>
  </si>
  <si>
    <t>V.11</t>
  </si>
  <si>
    <t>V.12</t>
  </si>
  <si>
    <t>Các khoản phải trả, phải nộp ngắn hạn khác</t>
  </si>
  <si>
    <t>V.13</t>
  </si>
  <si>
    <t>Nợ dài hạn</t>
  </si>
  <si>
    <t>Vốn chủ sở hữu</t>
  </si>
  <si>
    <t>V.14</t>
  </si>
  <si>
    <t>Cổ phiếu quỹ</t>
  </si>
  <si>
    <t>Chênh lệch tỷ giá hối đoái</t>
  </si>
  <si>
    <t>Chi phí thuế TNDN hiện hành</t>
  </si>
  <si>
    <t>Chi phí thuế TNDN hoãn lại</t>
  </si>
  <si>
    <t>Hàng bán bị trả lại</t>
  </si>
  <si>
    <t>Đầu tư dài hạn khác</t>
  </si>
  <si>
    <t>BÁO CÁO TÀI CHÍNH</t>
  </si>
  <si>
    <t>MÃ CHỨNG KHOÁN: DZM</t>
  </si>
  <si>
    <t>Tạm ứng</t>
  </si>
  <si>
    <t>Ký quỹ, ký cược ngắn hạn</t>
  </si>
  <si>
    <t>Cấp vốn cho Chi nhánh tại Cambodia</t>
  </si>
  <si>
    <t>Số dư đầu năm</t>
  </si>
  <si>
    <t>Mua trong năm</t>
  </si>
  <si>
    <t>Số dư cuối năm</t>
  </si>
  <si>
    <t>Khấu hao trong năm</t>
  </si>
  <si>
    <t>Giá trị còn lại</t>
  </si>
  <si>
    <t>Chi phí trả trước dài hạn</t>
  </si>
  <si>
    <t>Thuế xuất, nhập khẩu</t>
  </si>
  <si>
    <t>Khác</t>
  </si>
  <si>
    <t>Vay cá nhân</t>
  </si>
  <si>
    <t>Vốn góp đầu năm</t>
  </si>
  <si>
    <t>Cổ tức đã công bố sau ngày kết thúc niên độ</t>
  </si>
  <si>
    <t>Cổ tức đã công bố trên cổ phiếu ưu đãi</t>
  </si>
  <si>
    <t>Số lượng cổ phiếu đã bán ra công chúng</t>
  </si>
  <si>
    <t xml:space="preserve">  Mẫu số B 09 - DN  </t>
  </si>
  <si>
    <t>Đơn vị tính: Đồng Việt Nam</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</si>
  <si>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của Công ty và báo cáo tài chính hợp nhất.</t>
  </si>
  <si>
    <t>I.</t>
  </si>
  <si>
    <t>ĐẶC ĐIỂM HOẠT ĐỘNG CỦA DOANH NGHIỆP</t>
  </si>
  <si>
    <t>1.</t>
  </si>
  <si>
    <r>
      <t>Thành lập:</t>
    </r>
    <r>
      <rPr>
        <b/>
        <sz val="11"/>
        <color indexed="10"/>
        <rFont val="Times New Roman"/>
        <family val="1"/>
      </rPr>
      <t xml:space="preserve"> </t>
    </r>
  </si>
  <si>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</si>
  <si>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</si>
  <si>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</si>
  <si>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</si>
  <si>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Tổng vốn chủ sở hữu đến 31 tháng 12 năm 2011 là: 34.498.500.000 VNĐ (Ba mươi mốt tỷ không trăm bảy mươi chín ngàn tám trăm đồng ).</t>
  </si>
  <si>
    <t>Công ty có công ty con và chi nhánh như sau:</t>
  </si>
  <si>
    <t>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</si>
  <si>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</si>
  <si>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</si>
  <si>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2.</t>
  </si>
  <si>
    <t>Thành lập 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</si>
  <si>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</si>
  <si>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</si>
  <si>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3.</t>
  </si>
  <si>
    <t>Ngày 14/06/2012, Công ty Cổ Phần Chế Tạo Máy Dzĩ An tiến hành góp vốn đầu tư 100% (mua lại) vào Cty TNHH MTV Chế Tạo Máy An Tâm. Theo biên bản thỏa thuận giá mua dự kiến sẽ là khoảng 8,5 tỷ. Hiện nay, Công ty đang tiến hành các thủ tục khóa sổ kế toán và lập báo cáo tài chính, để hai bên bàn giao tài sản và thanh lý hợp đồng mua bán.</t>
  </si>
  <si>
    <t xml:space="preserve">Hình thức sở hữu vốn: </t>
  </si>
  <si>
    <t>Cổ phần.</t>
  </si>
  <si>
    <t xml:space="preserve">Lĩnh vực kinh doanh: </t>
  </si>
  <si>
    <t>Sản xuất và kinh doanh.</t>
  </si>
  <si>
    <t>4.</t>
  </si>
  <si>
    <r>
      <t>Ngành nghề kinh doanh:</t>
    </r>
    <r>
      <rPr>
        <b/>
        <sz val="11"/>
        <color indexed="10"/>
        <rFont val="Times New Roman"/>
        <family val="1"/>
      </rPr>
      <t xml:space="preserve"> </t>
    </r>
  </si>
  <si>
    <t>5.</t>
  </si>
  <si>
    <t xml:space="preserve">Đặc điểm hoạt động của doanh nghiệp trong kỳ tài chính có ảnh hưởng đến báo cáo tài chính: </t>
  </si>
  <si>
    <t>Lạm phát tăng và lãi suất cho vay tăng ảnh hưởng đến toàn bộ chi phí đầu vào của công ty tăng theo.</t>
  </si>
  <si>
    <t>6.</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</si>
  <si>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</si>
  <si>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</si>
  <si>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</si>
  <si>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</si>
  <si>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</si>
  <si>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</si>
  <si>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</si>
  <si>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</si>
  <si>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</si>
  <si>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</si>
  <si>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</si>
  <si>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</si>
  <si>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</si>
  <si>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</si>
  <si>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</si>
  <si>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</si>
  <si>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</si>
  <si>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</si>
  <si>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</si>
  <si>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</si>
  <si>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</si>
  <si>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</si>
  <si>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</si>
  <si>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</si>
  <si>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</si>
  <si>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</si>
  <si>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</si>
  <si>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</si>
  <si>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</si>
  <si>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</si>
  <si>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</si>
  <si>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</si>
  <si>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</si>
  <si>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</si>
  <si>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</si>
  <si>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</si>
  <si>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</si>
  <si>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</si>
  <si>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</si>
  <si>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</si>
  <si>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</si>
  <si>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</si>
  <si>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</si>
  <si>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</si>
  <si>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</si>
  <si>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</si>
  <si>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trúc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</si>
  <si>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</si>
  <si>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</si>
  <si>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</si>
  <si>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</si>
  <si>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</si>
  <si>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</si>
  <si>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</si>
  <si>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</si>
  <si>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</si>
  <si>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</si>
  <si>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</si>
  <si>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</si>
  <si>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</si>
  <si>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</si>
  <si>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</si>
  <si>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</si>
  <si>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</si>
  <si>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</si>
  <si>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</si>
  <si>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</si>
  <si>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</si>
  <si>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</si>
  <si>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</si>
  <si>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</si>
  <si>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</si>
  <si>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</si>
  <si>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</si>
  <si>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</si>
  <si>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</si>
  <si>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</si>
  <si>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</si>
  <si>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</si>
  <si>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</si>
  <si>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</si>
  <si>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</si>
  <si>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</si>
  <si>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</si>
  <si>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</si>
  <si>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</si>
  <si>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</si>
  <si>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</si>
  <si>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</si>
  <si>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</si>
  <si>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</si>
  <si>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</si>
  <si>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</si>
  <si>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</si>
  <si>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</si>
  <si>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</si>
  <si>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</si>
  <si>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</si>
  <si>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</si>
  <si>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</si>
  <si>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</si>
  <si>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</si>
  <si>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</si>
  <si>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</si>
  <si>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</si>
  <si>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</si>
  <si>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</si>
  <si>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</si>
  <si>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</si>
  <si>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</si>
  <si>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</si>
  <si>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rPr>
        <b/>
        <sz val="11"/>
        <rFont val="Times New Roman"/>
        <family val="1"/>
      </rPr>
      <t>Nguyên tắc ghi nhận các khoản đầu tư ngắn hạn khác:</t>
    </r>
    <r>
      <rPr>
        <sz val="11"/>
        <rFont val="Times New Roman"/>
        <family val="1"/>
      </rPr>
      <t xml:space="preserve"> Là các khoản đầu tư như: cho vay (tiền gửi có ký hạn) thời hạn thu hồi dưới 1 năm (đầu tư ngắn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</si>
  <si>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</si>
  <si>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</si>
  <si>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</si>
  <si>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</si>
  <si>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</si>
  <si>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</si>
  <si>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7.</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</si>
  <si>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</si>
  <si>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</si>
  <si>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</si>
  <si>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</si>
  <si>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</si>
  <si>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</si>
  <si>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</si>
  <si>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bao gồm: </t>
    </r>
    <r>
      <rPr>
        <sz val="11"/>
        <rFont val="Times New Roman"/>
        <family val="1"/>
      </rPr>
      <t>máy móc và công cụ dụng cụ không đủ tiêu chuẩn hình thành tài sản cố định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</si>
  <si>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</si>
  <si>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</si>
  <si>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</si>
  <si>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</si>
  <si>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</si>
  <si>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</si>
  <si>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</si>
  <si>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</si>
  <si>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</si>
  <si>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</si>
  <si>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</si>
  <si>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10.</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</si>
  <si>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</si>
  <si>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</si>
  <si>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</si>
  <si>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</si>
  <si>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</si>
  <si>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</si>
  <si>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</si>
  <si>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</si>
  <si>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</si>
  <si>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</si>
  <si>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</si>
  <si>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</si>
  <si>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</si>
  <si>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</si>
  <si>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</si>
  <si>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</si>
  <si>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11.</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</si>
  <si>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</si>
  <si>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</si>
  <si>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</si>
  <si>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</si>
  <si>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</si>
  <si>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</si>
  <si>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</si>
  <si>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</si>
  <si>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</si>
  <si>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</si>
  <si>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</si>
  <si>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</si>
  <si>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</si>
  <si>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</si>
  <si>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</si>
  <si>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</si>
  <si>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</si>
  <si>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</si>
  <si>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</si>
  <si>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</si>
  <si>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</si>
  <si>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</si>
  <si>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</si>
  <si>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</si>
  <si>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</si>
  <si>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</si>
  <si>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</si>
  <si>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</si>
  <si>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12.</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</si>
  <si>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</si>
  <si>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</si>
  <si>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</si>
  <si>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13.</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</si>
  <si>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</si>
  <si>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</si>
  <si>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</si>
  <si>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</si>
  <si>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</si>
  <si>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</si>
  <si>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</si>
  <si>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</si>
  <si>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</si>
  <si>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</si>
  <si>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---&gt; điền những quy định thuế và ưu đãi thuế riêng của công ty</t>
  </si>
  <si>
    <t>Theo công văn số 4830/CT-TT&amp;HT ngày 23/07/2008 của Cục Thuế tỉnh Bình Dương trả lời cho Công ty được hưởng thuế suất ưu đãi 15% trong 12 năm và thời gian hưởng thuế suất ưu đãi còn lại từ năm 2004 đến hết năm 2012 và tiếp tục được giảm 50% số thuế TNDN phải nộp thêm 6 năm kể từ năm 2004 đến hết năm 2009.</t>
  </si>
  <si>
    <t>14.</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</si>
  <si>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</si>
  <si>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</si>
  <si>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</si>
  <si>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</si>
  <si>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</si>
  <si>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</si>
  <si>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nếu có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</si>
  <si>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</si>
  <si>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</si>
  <si>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</si>
  <si>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</si>
  <si>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</si>
  <si>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</si>
  <si>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</si>
  <si>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</si>
  <si>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</si>
  <si>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</si>
  <si>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</si>
  <si>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</si>
  <si>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</si>
  <si>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</si>
  <si>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</si>
  <si>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</si>
  <si>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</si>
  <si>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</si>
  <si>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</si>
  <si>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</si>
  <si>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15.</t>
  </si>
  <si>
    <t>1. Nguyên tắc ghi nhận thông tin về các bên liên quan:</t>
  </si>
  <si>
    <t>Các bên được coi là liên quan nếu một bên có khả năng kiểm soát hoặc có ảnh hưởng đáng kể đối với bên kia trong việc ra quyết định về các chính sách tài chính hoạt động.</t>
  </si>
  <si>
    <r>
      <rPr>
        <b/>
        <sz val="11"/>
        <color indexed="56"/>
        <rFont val="Times New Roman"/>
        <family val="1"/>
      </rPr>
      <t>Các bên liên quan cần được trình bày gồm</t>
    </r>
    <r>
      <rPr>
        <sz val="11"/>
        <color indexed="56"/>
        <rFont val="Times New Roman"/>
        <family val="1"/>
      </rPr>
      <t xml:space="preserve">: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</si>
  <si>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rPr>
        <b/>
        <sz val="11"/>
        <color indexed="56"/>
        <rFont val="Times New Roman"/>
        <family val="1"/>
      </rPr>
      <t>Các giao dịch chủ yếu giữa các bên liên quan được trình bày trong thuyết minh báo cáo tài chính:</t>
    </r>
    <r>
      <rPr>
        <sz val="11"/>
        <color indexed="56"/>
        <rFont val="Times New Roman"/>
        <family val="1"/>
      </rPr>
      <t xml:space="preserve">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</si>
  <si>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</si>
  <si>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color indexed="12"/>
        <rFont val="Times New Roman"/>
        <family val="1"/>
      </rPr>
      <t xml:space="preserve">là một bộ phận theo lĩnh vực kinh doanh hoặc một bộ phận theo khu vực địa lý được xác định dựa trên định nghĩa sau: </t>
    </r>
  </si>
  <si>
    <r>
      <rPr>
        <b/>
        <sz val="11"/>
        <color indexed="56"/>
        <rFont val="Times New Roman"/>
        <family val="1"/>
      </rPr>
      <t>Bộ phận theo lĩnh vực kinh doanh:</t>
    </r>
    <r>
      <rPr>
        <sz val="11"/>
        <color indexed="56"/>
        <rFont val="Times New Roman"/>
        <family val="1"/>
      </rPr>
      <t xml:space="preserve"> </t>
    </r>
    <r>
      <rPr>
        <sz val="11"/>
        <color indexed="12"/>
        <rFont val="Times New Roman"/>
        <family val="1"/>
      </rPr>
      <t>Là một bộ phận có thể phân biệt được của một doanh nghiệp tham gia vào sản xuất hoặc cung cấp sản phẩm, dịch vụ riêng lẻ, một nhóm các sản phẩm hoặc các dịch vụ có liên quan đến bộ phận này chịu rủi ro và lợi ích kinh tế khác với bộ phận kinh doanh khác. Một lĩnh vực kinh doanh không bao gồm các sản phẩm, dịch vụ có rủi ro và lợi ích kinh tế khác biệt đáng kể. Có những điểm không tương đồng với một hoặc vài nhân tố trong định nghĩa bộ phận theo lĩnh vực kinh doanh nhưng các sản phẩm, dịch vụ trong một lĩnh vực kinh doanh phải tương đồng phần lớn nhân tố.</t>
    </r>
  </si>
  <si>
    <r>
      <rPr>
        <b/>
        <sz val="11"/>
        <rFont val="Times New Roman"/>
        <family val="1"/>
      </rPr>
      <t>Bộ phận theo khu vực địa lý:</t>
    </r>
    <r>
      <rPr>
        <sz val="11"/>
        <rFont val="Times New Roman"/>
        <family val="1"/>
      </rPr>
      <t xml:space="preserve"> </t>
    </r>
    <r>
      <rPr>
        <sz val="11"/>
        <color indexed="12"/>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</si>
  <si>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16.</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</si>
  <si>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</si>
  <si>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</si>
  <si>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</si>
  <si>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</si>
  <si>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có kỳ hạn, các khoản phải thu khách hàng và phải thu khác.</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</si>
  <si>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</si>
  <si>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</si>
  <si>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</si>
  <si>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vay và phải trả người bán.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</si>
  <si>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</si>
  <si>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</si>
  <si>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</si>
  <si>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</si>
  <si>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 xml:space="preserve">Tiền mặt </t>
  </si>
  <si>
    <t>Tiền gửi ngân hàng</t>
  </si>
  <si>
    <t>Tiền gửi ngân hàng VNĐ</t>
  </si>
  <si>
    <t xml:space="preserve">Tiền gửi ngân hàng USD </t>
  </si>
  <si>
    <t xml:space="preserve">Tiền gửi ngân hàng EUR </t>
  </si>
  <si>
    <t xml:space="preserve">Tiền đang chuyển </t>
  </si>
  <si>
    <t>Các khoản tương đương tiền</t>
  </si>
  <si>
    <t>Tiền gửi có kỳ hạn &gt; 3 tháng</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</si>
  <si>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</si>
  <si>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</si>
  <si>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</si>
  <si>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</si>
  <si>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</si>
  <si>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</si>
  <si>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</si>
  <si>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</si>
  <si>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</si>
  <si>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</si>
  <si>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</si>
  <si>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về cổ phần hóa</t>
  </si>
  <si>
    <t>Phải thu về cổ tức và lợi nhuận được chia</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</si>
  <si>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</si>
  <si>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</si>
  <si>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</si>
  <si>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</si>
  <si>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</si>
  <si>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</si>
  <si>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</si>
  <si>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</si>
  <si>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</si>
  <si>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</si>
  <si>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</si>
  <si>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</si>
  <si>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 hàng tồn kho lâu năm không sử dụng, hư hỏng.</t>
  </si>
  <si>
    <t>Thuế TNDN nộp thừa</t>
  </si>
  <si>
    <t>Các khoản thuế khác phải thu Nhà nước</t>
  </si>
  <si>
    <t>lctt</t>
  </si>
  <si>
    <t>Kí quỹ mở LC, bảo lãnh bảo hành</t>
  </si>
  <si>
    <t>Tài sản thiếu chờ xử lý</t>
  </si>
  <si>
    <t>Vốn kinh doanh đơn vị trực thuộc</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</si>
  <si>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</si>
  <si>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</si>
  <si>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</si>
  <si>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</si>
  <si>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</si>
  <si>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</si>
  <si>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</si>
  <si>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</si>
  <si>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</si>
  <si>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Trình bày ở tài sản cố định hữu hình</t>
  </si>
  <si>
    <t>ĐT XDCB h.thành</t>
  </si>
  <si>
    <t>Tăng khác</t>
  </si>
  <si>
    <t>Chuyển sang BĐS</t>
  </si>
  <si>
    <t>Thanh lý, nhượng bán</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</si>
  <si>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</si>
  <si>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</si>
  <si>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</si>
  <si>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</si>
  <si>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</si>
  <si>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</si>
  <si>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</si>
  <si>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</si>
  <si>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</si>
  <si>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</si>
  <si>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</si>
  <si>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</si>
  <si>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</si>
  <si>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</si>
  <si>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</si>
  <si>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</si>
  <si>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</si>
  <si>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</si>
  <si>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</si>
  <si>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</si>
  <si>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</si>
  <si>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</si>
  <si>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 </t>
  </si>
  <si>
    <t>Khấu hao trong kỳ</t>
  </si>
  <si>
    <t xml:space="preserve">                          -   </t>
  </si>
  <si>
    <t xml:space="preserve">                        -   </t>
  </si>
  <si>
    <t xml:space="preserve">* Thuyết minh số liệu và các giải trình khác: </t>
  </si>
  <si>
    <t>Tài sản cố định vô hình là quyền sử dụng đất có thời hạn tại khu công nghiệp Sóng Thần 1, Dĩ An, Bình Dương được dùng để thế chấp cho các khoản vay trong kỳ.</t>
  </si>
  <si>
    <t>Chi phí xây dựng cơ bản dở dang cho các dự án</t>
  </si>
  <si>
    <t>Chi phí khảo sát địa chất Nhà máy tại Đà Nẵng</t>
  </si>
  <si>
    <t>Chi phí khảo sát địa chất Nhà máy Tonlebet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</si>
  <si>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</si>
  <si>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</si>
  <si>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</si>
  <si>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</si>
  <si>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</si>
  <si>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</si>
  <si>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</si>
  <si>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</si>
  <si>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</si>
  <si>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</si>
  <si>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</si>
  <si>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</si>
  <si>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</si>
  <si>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</si>
  <si>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</si>
  <si>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</si>
  <si>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</si>
  <si>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</si>
  <si>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</si>
  <si>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</si>
  <si>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</si>
  <si>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</si>
  <si>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</si>
  <si>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</si>
  <si>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</si>
  <si>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</si>
  <si>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Tỷ lệ</t>
  </si>
  <si>
    <t xml:space="preserve">Đầu tư vào công ty con </t>
  </si>
  <si>
    <t>(1)</t>
  </si>
  <si>
    <t>Đầu tư vào Cty TNHH MTV Chế Tạo Máy An Tâm</t>
  </si>
  <si>
    <t>(2)</t>
  </si>
  <si>
    <t>Công ty TNHH Nhà Máy Tonlebet - Cambodia</t>
  </si>
  <si>
    <t xml:space="preserve">Đầu tư dài hạn khác </t>
  </si>
  <si>
    <t xml:space="preserve">Đầu tư cổ phiếu </t>
  </si>
  <si>
    <t>+ Cty A - mã CK</t>
  </si>
  <si>
    <t>Đầu tư trái phiếu</t>
  </si>
  <si>
    <t>+ Cty A</t>
  </si>
  <si>
    <t>Đầu tư tín phiếu</t>
  </si>
  <si>
    <t>Cho vay dài hạn</t>
  </si>
  <si>
    <t>(3)</t>
  </si>
  <si>
    <t xml:space="preserve">Dự phòng giảm giá đầu tư tài chính dài hạn </t>
  </si>
  <si>
    <t>Ghi âm</t>
  </si>
  <si>
    <t>1. Ngày 14/06/2012, Công ty Cổ Phần Chế Tạo Máy Dzĩ An tiến hành góp vốn đầu tư 100% (mua lại) vào Cty TNHH MTV Chế Tạo Máy An Tâm. Theo biên bản thỏa thuận giá mua dự kiến sẽ là khoảng 8,4 tỷ. Hiện nay, Công ty đang tiến hành các thủ tục khóa sổ kế toán và lập báo cáo tài chính, để hai bên bàn giao tài sản và thanh lý hợp đồng mua bán.</t>
  </si>
  <si>
    <t>2. Công ty TNHH MTV Nhà Máy Điện Sinh Khối Tonlebet đã đi vào hoạt động vào năm 2011.  Nhà máy điện đi vào hoạt động, tuy nhiên hiện nay vẫn chưa chạy ra điện ổn định, công suất không như dự kiến ban đầu.</t>
  </si>
  <si>
    <t>3. Dự phòng khoản lỗ ngoài kế hoạch của công ty con tại Cambodia.</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</si>
  <si>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</si>
  <si>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</si>
  <si>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</si>
  <si>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</si>
  <si>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</si>
  <si>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</si>
  <si>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Ký quỹ ký cược dài hạn</t>
  </si>
  <si>
    <t>+ Công ty ….</t>
  </si>
  <si>
    <t xml:space="preserve">10. </t>
  </si>
  <si>
    <t>Vay ngân hàng</t>
  </si>
  <si>
    <t>Chi nhánh ngân hàng Công Thương - KCN Bình Dương</t>
  </si>
  <si>
    <t>Vay bằng VNĐ</t>
  </si>
  <si>
    <t>Vay bằng USD</t>
  </si>
  <si>
    <t>Nợ dài hạn đến hạn trả</t>
  </si>
  <si>
    <t>Thuyết minh các khoản nợ vay ngân hàng</t>
  </si>
  <si>
    <t>Số hợp đồng</t>
  </si>
  <si>
    <t>Ngày vay</t>
  </si>
  <si>
    <t>Thời hạn</t>
  </si>
  <si>
    <t>Lãi suất</t>
  </si>
  <si>
    <t>Hình thức 
đảm bảo</t>
  </si>
  <si>
    <t>12.00050/HĐTD.HM</t>
  </si>
  <si>
    <t>06/06/2012</t>
  </si>
  <si>
    <t>12 tháng</t>
  </si>
  <si>
    <t>Thả nổi</t>
  </si>
  <si>
    <t>Thế chấp động sản và bất động sản.</t>
  </si>
  <si>
    <t>Thuế và các khoản phải nộp Nhà nước</t>
  </si>
  <si>
    <t>Thuế giá trị gia tăng</t>
  </si>
  <si>
    <t>Thuế tiêu thụ đặc biệt</t>
  </si>
  <si>
    <t>Thuế thu nhập doanh nghiệp</t>
  </si>
  <si>
    <t>Thuế tài nguyên</t>
  </si>
  <si>
    <t>Thuế nhà đất và tiền thuê đất</t>
  </si>
  <si>
    <t>Các loại thuế khác</t>
  </si>
  <si>
    <t>Các khoản phí, lệ phí và các khoản phải nộp khác</t>
  </si>
  <si>
    <t>Tài sản thừa chờ giải quyết</t>
  </si>
  <si>
    <t>Kinh phí công đoàn</t>
  </si>
  <si>
    <t xml:space="preserve">Bảo hiểm xã hội, y tế </t>
  </si>
  <si>
    <t xml:space="preserve">Phải trả về cổ phần hoá </t>
  </si>
  <si>
    <t xml:space="preserve">Nhận ký quỹ, ký cược ngắn hạn </t>
  </si>
  <si>
    <t>Lương &amp; thưởng theo doanh thu</t>
  </si>
  <si>
    <t>Trích trước chi phí lắp đã xuất hóa đơn</t>
  </si>
  <si>
    <t>Vay và nợ dài hạn</t>
  </si>
  <si>
    <t>Vay dài hạn</t>
  </si>
  <si>
    <t>Thuê tài chính</t>
  </si>
  <si>
    <t>Nợ dài hạn khác</t>
  </si>
  <si>
    <t>Ngân hàng A gồm có các hợp đồng vay sau:</t>
  </si>
  <si>
    <t>Ngày đáo hạn</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</si>
  <si>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</si>
  <si>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</si>
  <si>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</si>
  <si>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</si>
  <si>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</si>
  <si>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</si>
  <si>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</si>
  <si>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</si>
  <si>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</si>
  <si>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</si>
  <si>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</si>
  <si>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</si>
  <si>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</si>
  <si>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</si>
  <si>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</si>
  <si>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</si>
  <si>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</si>
  <si>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</si>
  <si>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</si>
  <si>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</si>
  <si>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</si>
  <si>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</si>
  <si>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</si>
  <si>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</si>
  <si>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</si>
  <si>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</si>
  <si>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</si>
  <si>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</si>
  <si>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</si>
  <si>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</si>
  <si>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</si>
  <si>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</si>
  <si>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</si>
  <si>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</si>
  <si>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</si>
  <si>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</si>
  <si>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</si>
  <si>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</si>
  <si>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</si>
  <si>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</si>
  <si>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</si>
  <si>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</si>
  <si>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</si>
  <si>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</si>
  <si>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</si>
  <si>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tăng trong kỳ</t>
  </si>
  <si>
    <t>Vốn góp giảm trong năm</t>
  </si>
  <si>
    <t>Vốn góp cuối kỳ</t>
  </si>
  <si>
    <t>Cổ tức, lợi nhuận đã chia</t>
  </si>
  <si>
    <t>Chưa công bố</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</si>
  <si>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</si>
  <si>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</si>
  <si>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</si>
  <si>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</si>
  <si>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</si>
  <si>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</si>
  <si>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</si>
  <si>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</si>
  <si>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</si>
  <si>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</si>
  <si>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</si>
  <si>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</si>
  <si>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</si>
  <si>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</si>
  <si>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</si>
  <si>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</si>
  <si>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</si>
  <si>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</si>
  <si>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</si>
  <si>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</si>
  <si>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</si>
  <si>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</si>
  <si>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</si>
  <si>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</si>
  <si>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</si>
  <si>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</si>
  <si>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</si>
  <si>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</si>
  <si>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</si>
  <si>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</si>
  <si>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</si>
  <si>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</si>
  <si>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</si>
  <si>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</si>
  <si>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</si>
  <si>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</si>
  <si>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</si>
  <si>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</si>
  <si>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</si>
  <si>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</si>
  <si>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</si>
  <si>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</si>
  <si>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</si>
  <si>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</si>
  <si>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</si>
  <si>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</si>
  <si>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</si>
  <si>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</si>
  <si>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</si>
  <si>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</si>
  <si>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</si>
  <si>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</si>
  <si>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</si>
  <si>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</si>
  <si>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</si>
  <si>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</si>
  <si>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</si>
  <si>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</si>
  <si>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</si>
  <si>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</si>
  <si>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</si>
  <si>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</si>
  <si>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</si>
  <si>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</si>
  <si>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</si>
  <si>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</si>
  <si>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</si>
  <si>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</si>
  <si>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</si>
  <si>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</si>
  <si>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</si>
  <si>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</si>
  <si>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</si>
  <si>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</si>
  <si>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</si>
  <si>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</si>
  <si>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</si>
  <si>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</si>
  <si>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</si>
  <si>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</si>
  <si>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</si>
  <si>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đầu tư vào công ty con tại cambodia</t>
  </si>
  <si>
    <t>Chi phí tài chính khác</t>
  </si>
  <si>
    <t>07.</t>
  </si>
  <si>
    <t>Thu nhập khác</t>
  </si>
  <si>
    <t>Thu nhập nhượng bán thanh lý tài sản</t>
  </si>
  <si>
    <t>Thu chênh lệch thanh toán</t>
  </si>
  <si>
    <t>Thu tiền bán phế liệu</t>
  </si>
  <si>
    <t>08.</t>
  </si>
  <si>
    <t>Chi phí khác</t>
  </si>
  <si>
    <t>Chi tiền do vi phạm hợp đồng</t>
  </si>
  <si>
    <t xml:space="preserve">Chi phí xử lý thuế truy thu </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</si>
  <si>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</si>
  <si>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</si>
  <si>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</si>
  <si>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</si>
  <si>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</si>
  <si>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</si>
  <si>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kỳ hiện hành (1+2)</t>
  </si>
  <si>
    <t>3.1</t>
  </si>
  <si>
    <t>Thu nhập được ưu, đãi miễn giảm thuế</t>
  </si>
  <si>
    <t>3.2</t>
  </si>
  <si>
    <t xml:space="preserve">Thu nhập không được ưu, đãi miễn giảm thuế </t>
  </si>
  <si>
    <t>Thu nhập khác - chi phí thanh lý tài sản/CLTG</t>
  </si>
  <si>
    <t>4. Chi phí thuế thu nhập doanh nghiệp đã tạm nộp trong kỳ</t>
  </si>
  <si>
    <t>Từ thu nhập được ưu, đãi miễn giảm thuế (3.1*15%)</t>
  </si>
  <si>
    <t>Từ thu nhập không được ưu, đãi miễn giảm thuế (3.2* 25%)</t>
  </si>
  <si>
    <t xml:space="preserve">5. Điều chỉnh chi phí thuế thu nhập doanh nghiệp của các </t>
  </si>
  <si>
    <t>năm trước vào chi phí thuế thu nhập doanh nghiệp năm nay</t>
  </si>
  <si>
    <t>5. Thuế thu nhập doanh nghiệp giảm (4.1*50%)</t>
  </si>
  <si>
    <t>6. Thuế thu nhập doanh nghiệp phải nộp (4-5)</t>
  </si>
  <si>
    <t>7. Thuế thu nhập doanh nghiệp giảm 30% theo TT03/2009/TT-BTC</t>
  </si>
  <si>
    <t>5. Tổng chi phí thuế thu nhập doanh nghiệp kỳ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</si>
  <si>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</si>
  <si>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</si>
  <si>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</si>
  <si>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</si>
  <si>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</si>
  <si>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</si>
  <si>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</si>
  <si>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</si>
  <si>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</si>
  <si>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</si>
  <si>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</si>
  <si>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Chi phí sản xuất, kinh doanh theo yếu tố</t>
  </si>
  <si>
    <t>TK621</t>
  </si>
  <si>
    <t>TK334</t>
  </si>
  <si>
    <t>Chi phí khấu hao tài sản cố định</t>
  </si>
  <si>
    <t>Bang khau hao</t>
  </si>
  <si>
    <t>TK6277+6417+6427</t>
  </si>
  <si>
    <t xml:space="preserve">Chi phí khác bằng tiền </t>
  </si>
  <si>
    <t>TK6278+6418+6428</t>
  </si>
  <si>
    <t>Lợi nhuận kế toán sau thuế thu nhập doanh nghiệp</t>
  </si>
  <si>
    <t xml:space="preserve">  -  Các khoản điều chỉnh tăng</t>
  </si>
  <si>
    <t>Lợi nhuận hoặc lỗ phân bổ cho cổ đông 
sở hữu cổ phiếu phổ thông.</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</si>
  <si>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</si>
  <si>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</si>
  <si>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</si>
  <si>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</si>
  <si>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</si>
  <si>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</si>
  <si>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</si>
  <si>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</si>
  <si>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</si>
  <si>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</si>
  <si>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</si>
  <si>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</si>
  <si>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kỳ </t>
  </si>
  <si>
    <t xml:space="preserve"> Số dư 
cuối kỳ</t>
  </si>
  <si>
    <t xml:space="preserve">1. Cty TNHH Nhà Máy </t>
  </si>
  <si>
    <t>Mẹ - Con</t>
  </si>
  <si>
    <t xml:space="preserve">Góp vốn </t>
  </si>
  <si>
    <t>Tonlebet - cambodia</t>
  </si>
  <si>
    <t>2. Chi nhánh Cambodia</t>
  </si>
  <si>
    <t>Chi nhánh</t>
  </si>
  <si>
    <t>Phải thu</t>
  </si>
  <si>
    <t>3. Cty TNHH CTM An Tâm</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</si>
  <si>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</si>
  <si>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</si>
  <si>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</si>
  <si>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</si>
  <si>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</si>
  <si>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</si>
  <si>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</si>
  <si>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</si>
  <si>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</si>
  <si>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</si>
  <si>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</si>
  <si>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</si>
  <si>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</si>
  <si>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Thông tin so sánh</t>
  </si>
  <si>
    <t>Việc thay đổi trình bày Bảng cân đối kế toán lại theo Thông tư 244/2009/TT-BTC ban hành ngày 31/12/2009 của Bộ Tài Chính áp dụng năm 2010, do đó thông tin so sánh số đầu kỳ ngày 01/01/2010 được thay đổi như sau:</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</si>
  <si>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</si>
  <si>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</si>
  <si>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</si>
  <si>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</si>
  <si>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</si>
  <si>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</si>
  <si>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</si>
  <si>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</si>
  <si>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</si>
  <si>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</si>
  <si>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</si>
  <si>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</si>
  <si>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</si>
  <si>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</si>
  <si>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</si>
  <si>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</si>
  <si>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</si>
  <si>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</si>
  <si>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</si>
  <si>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</si>
  <si>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</si>
  <si>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</si>
  <si>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</si>
  <si>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</si>
  <si>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</si>
  <si>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</si>
  <si>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</si>
  <si>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</si>
  <si>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</si>
  <si>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</si>
  <si>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</si>
  <si>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</si>
  <si>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Báo cáo bộ phận</t>
  </si>
  <si>
    <t>Văn phòng Công ty hoạt động một ngành nghề chính là sản xuất kinh doanh máy phát điện và hoạt động trên cùng một lãnh thổ việt nam nên không có sự khác biệt về các bộ phận nên không trình bày báo cáo bộ phận.</t>
  </si>
  <si>
    <t>Những thông tin khác.</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</si>
  <si>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</si>
  <si>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</si>
  <si>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</si>
  <si>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</si>
  <si>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t>
    </r>
    <r>
      <rPr>
        <sz val="11"/>
        <color indexed="62"/>
        <rFont val="Times New Roman"/>
        <family val="1"/>
      </rPr>
      <t xml:space="preserve">các </t>
    </r>
    <r>
      <rPr>
        <sz val="11"/>
        <color indexed="12"/>
        <rFont val="Times New Roman"/>
        <family val="1"/>
      </rPr>
      <t>tiền, tiền gửi và các khoản vay và nợ.</t>
    </r>
  </si>
  <si>
    <r>
      <t>Các phân tích độ nhạy như được trình bày dưới đây liên quan đến tình hình tài chính của Công ty tại ngày</t>
    </r>
    <r>
      <rPr>
        <sz val="11"/>
        <color indexed="12"/>
        <rFont val="Times New Roman"/>
        <family val="1"/>
      </rPr>
      <t xml:space="preserve"> 30 tháng 06 năm 2012.</t>
    </r>
  </si>
  <si>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</si>
  <si>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30 tháng 06 năm 2012.</t>
    </r>
  </si>
  <si>
    <t>Rủi ro lãi suất</t>
  </si>
  <si>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 xml:space="preserve">tiền, tiền gửi, vay và nợ </t>
    </r>
    <r>
      <rPr>
        <sz val="11"/>
        <rFont val="Times New Roman"/>
        <family val="1"/>
      </rPr>
      <t>của Công ty.</t>
    </r>
  </si>
  <si>
    <t>Công ty quản lý rủi ro lãi suất bằng cách phân tích tình hình cạnh tranh trên thị trường để có được các lãi suất có lợi cho mục đích của Công ty và vẫn nằm trong giới hạn quản lý rủi ro của mình.</t>
  </si>
  <si>
    <t>Độ nhạy đối với lãi suất</t>
  </si>
  <si>
    <t>Nếu công ty nào bị ảnh hưởng bởi lãi suất thì trình bày phần dưới đây, bỏ phần trên</t>
  </si>
  <si>
    <r>
      <t>Độ nhạy của các</t>
    </r>
    <r>
      <rPr>
        <sz val="11"/>
        <color indexed="12"/>
        <rFont val="Times New Roman"/>
        <family val="1"/>
      </rPr>
      <t xml:space="preserve"> khoản tiền, tiền gửi, vay và nợ </t>
    </r>
    <r>
      <rPr>
        <sz val="11"/>
        <rFont val="Times New Roman"/>
        <family val="1"/>
      </rPr>
      <t>của Công ty đối với sự thay đổi có thể xảy ra ở mức độ hợp lý trong lãi suất được thể hiện như sau.</t>
    </r>
  </si>
  <si>
    <r>
      <t>Với giả định là các biến số khác không thay đổi, các biến động trong lãi suất của các khoản tiền, tiền gửi, vay và nợ</t>
    </r>
    <r>
      <rPr>
        <sz val="11"/>
        <color indexed="12"/>
        <rFont val="Times New Roman"/>
        <family val="1"/>
      </rPr>
      <t xml:space="preserve"> </t>
    </r>
    <r>
      <rPr>
        <sz val="11"/>
        <rFont val="Times New Roman"/>
        <family val="1"/>
      </rPr>
      <t>với lãi suất thả nổi có ảnh hưởng đến lợi nhuận trước thuế của Công ty như sau:</t>
    </r>
  </si>
  <si>
    <t>Tăng/giảm 
điểm cơ bản</t>
  </si>
  <si>
    <t>Ảnh hưởng đến lợi nhuận trước thuế</t>
  </si>
  <si>
    <t>VNĐ</t>
  </si>
  <si>
    <t>+300</t>
  </si>
  <si>
    <r>
      <t>Ngoại tệ</t>
    </r>
    <r>
      <rPr>
        <sz val="11"/>
        <color indexed="12"/>
        <rFont val="Times New Roman"/>
        <family val="1"/>
      </rPr>
      <t xml:space="preserve"> (USD hoặc EUR …)</t>
    </r>
  </si>
  <si>
    <t>Cho năm tài chính kết thúc ngày 31 tháng 12 năm 2011</t>
  </si>
  <si>
    <r>
      <t xml:space="preserve">Ngoại tệ </t>
    </r>
    <r>
      <rPr>
        <sz val="11"/>
        <color indexed="12"/>
        <rFont val="Times New Roman"/>
        <family val="1"/>
      </rPr>
      <t>(USD hoặc EUR …)</t>
    </r>
  </si>
  <si>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cao hơn không đáng kể so với các kỳ trước.</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</si>
  <si>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</si>
  <si>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</si>
  <si>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</si>
  <si>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</si>
  <si>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</si>
  <si>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</si>
  <si>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</si>
  <si>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</si>
  <si>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</si>
  <si>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</si>
  <si>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</si>
  <si>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t>+ %</t>
  </si>
  <si>
    <t>- %</t>
  </si>
  <si>
    <t>Năm trước</t>
  </si>
  <si>
    <t>Rủi ro về giá cổ phiếu</t>
  </si>
  <si>
    <t>Công ty không thực hiện phân tích độ nhạy đối với giá cổ phiếu vì rủi ro do thay đổi giá cổ phiếu tại ngày lập báo cáo tài chính là không có vì công ty không đầu tư kinh doanh mua bán chứng khoán.</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</si>
  <si>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</si>
  <si>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</si>
  <si>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Rủi ro tín dụng</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</si>
  <si>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kinh doanh của mình (chủ yếu đối với các khoản phải thu khách hàng) và từ hoạt động tài chính của mình, bao gồm tiền gửi ngân hàng.</t>
  </si>
  <si>
    <t>Công ty giảm thiểu rủi ro tín dụng bằng cách chỉ giao dịch với các đơn vị có khả năng tài chính tốt và nhân viên kế toán công nợ thường xuyên theo dõi nợ phải thu để đôn đốc thu hồi. Công ty có chính sách hạn chế cung cấp tín dụng khi khách hàng có dấu hiệu khả năng thanh toán trễ hạn.</t>
  </si>
  <si>
    <r>
      <t xml:space="preserve">Công ty chủ yếu duy trì số tiền gửi tại các ngân hàng lớn có uy tín ở Việt Nam. </t>
    </r>
    <r>
      <rPr>
        <sz val="11"/>
        <rFont val="Times New Roman"/>
        <family val="1"/>
      </rPr>
      <t>Công ty nhận thấy mức độ tập trung rủi ro tín dụng đối với tiền gửi ngân hàng là thấp.</t>
    </r>
  </si>
  <si>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30 tháng 06 năm 2012</t>
  </si>
  <si>
    <t>Quá hạn nhưng không bị suy giảm</t>
  </si>
  <si>
    <t>Không quá hạn và không bị suy giảm</t>
  </si>
  <si>
    <t>Dư</t>
  </si>
  <si>
    <t>Dưới 90 ngày</t>
  </si>
  <si>
    <t>91-180 ngày</t>
  </si>
  <si>
    <t>&gt; 181 ngày</t>
  </si>
  <si>
    <t>31 tháng 12 năm 2011</t>
  </si>
  <si>
    <t>31 tháng 12 năm 2010</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</si>
  <si>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</si>
  <si>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</si>
  <si>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</si>
  <si>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</si>
  <si>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</si>
  <si>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 xml:space="preserve"> - Vay và nợ ngắn hạn</t>
  </si>
  <si>
    <t xml:space="preserve"> - Phải trả người bán</t>
  </si>
  <si>
    <t xml:space="preserve"> - Phải trả ngắn hạn khác</t>
  </si>
  <si>
    <t xml:space="preserve"> - Vay và nợ dài hạn</t>
  </si>
  <si>
    <t xml:space="preserve"> - Phải trả dài hạn khác</t>
  </si>
  <si>
    <t>Các khoản vay và nợ</t>
  </si>
  <si>
    <t>Phải trả người bán</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</si>
  <si>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</si>
  <si>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 Đồng thời công ty kiểm soát lưu chuyển tiền thuần từ hoạt động để có thể thanh toán các khoản nợ vay đến hạn thanh toán.</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</si>
  <si>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</si>
  <si>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</si>
  <si>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r>
      <t xml:space="preserve">Công ty đã sử dụng </t>
    </r>
    <r>
      <rPr>
        <sz val="11"/>
        <color indexed="12"/>
        <rFont val="Times New Roman"/>
        <family val="1"/>
      </rPr>
      <t xml:space="preserve">quyền sử dụng đất và máy móc thiết bị </t>
    </r>
    <r>
      <rPr>
        <sz val="11"/>
        <rFont val="Times New Roman"/>
        <family val="1"/>
      </rPr>
      <t>làm tài sản thế chấp cho các khoản vay ngắn hạn và vay dài hạn từ các ngân hàng (</t>
    </r>
    <r>
      <rPr>
        <sz val="11"/>
        <color indexed="56"/>
        <rFont val="Times New Roman"/>
        <family val="1"/>
      </rPr>
      <t>Thuyết minh số 10 thuyết minh vay ngắn hạn</t>
    </r>
    <r>
      <rPr>
        <sz val="11"/>
        <rFont val="Times New Roman"/>
        <family val="1"/>
      </rPr>
      <t xml:space="preserve">). </t>
    </r>
  </si>
  <si>
    <r>
      <t xml:space="preserve">Công ty không nắm giữ bất kỳ tài sản đảm bảo nào của bên thứ ba vào </t>
    </r>
    <r>
      <rPr>
        <sz val="11"/>
        <color indexed="56"/>
        <rFont val="Times New Roman"/>
        <family val="1"/>
      </rPr>
      <t xml:space="preserve">ngày 30 tháng 06 năm 2012 và ngày 01 tháng 01 năm 2012. </t>
    </r>
  </si>
  <si>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</si>
  <si>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</si>
  <si>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</si>
  <si>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</si>
  <si>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</si>
  <si>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</si>
  <si>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như sau:</t>
  </si>
  <si>
    <t>Giá trị hợp lý của các khoản vay dài hạn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</si>
  <si>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</si>
  <si>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Ngoại trừ các khoản đề cập ở trên, giá trị hợp lý của tài sản tài chính và nợ phải trả tài chính chưa được đánh giá và xác định một cách chính thức vào ngày 30 tháng 06 năm 2012 và 01 tháng 01 năm 2012. Tuy nhiên, Ban Tổng Giám đốc đánh giá giá trị hợp lý của các tài sản tài chính và nợ phải trả tài chính này theo giá trị ghi sổ vào ngày kết thúc kỳ tài chính.</t>
  </si>
  <si>
    <t>Số đầu năm</t>
  </si>
  <si>
    <t>Đầu năm</t>
  </si>
  <si>
    <t>Cuối kỳ</t>
  </si>
  <si>
    <t>CÔNG TY CỔ PHẦN CHẾ TẠO MÁY DZĨ AN VIỆT NAM</t>
  </si>
  <si>
    <t>Số cuối kỳ</t>
  </si>
  <si>
    <t>V.01</t>
  </si>
  <si>
    <t>V.02</t>
  </si>
  <si>
    <t>V.03</t>
  </si>
  <si>
    <t>V.04</t>
  </si>
  <si>
    <t>V.06</t>
  </si>
  <si>
    <t>V.07</t>
  </si>
  <si>
    <t>V.08</t>
  </si>
  <si>
    <t>V.09</t>
  </si>
  <si>
    <t>01</t>
  </si>
  <si>
    <t>02</t>
  </si>
  <si>
    <t>20</t>
  </si>
  <si>
    <t>21</t>
  </si>
  <si>
    <t>23</t>
  </si>
  <si>
    <t>24</t>
  </si>
  <si>
    <t>25</t>
  </si>
  <si>
    <t>30</t>
  </si>
  <si>
    <t>31</t>
  </si>
  <si>
    <t>32</t>
  </si>
  <si>
    <t>40</t>
  </si>
  <si>
    <t>50</t>
  </si>
  <si>
    <t>60</t>
  </si>
  <si>
    <t>70</t>
  </si>
  <si>
    <t>Lũy kế năm 2012</t>
  </si>
  <si>
    <t>03</t>
  </si>
  <si>
    <t>04</t>
  </si>
  <si>
    <t>05</t>
  </si>
  <si>
    <t>06</t>
  </si>
  <si>
    <t>07</t>
  </si>
  <si>
    <t>26</t>
  </si>
  <si>
    <t>33</t>
  </si>
  <si>
    <t>34</t>
  </si>
  <si>
    <t>35</t>
  </si>
  <si>
    <t>36</t>
  </si>
  <si>
    <t xml:space="preserve"> Mẫu số B 02 - DN </t>
  </si>
  <si>
    <t xml:space="preserve">BÁO CÁO KẾT QUẢ HOẠT ĐỘNG KINH DOANH  </t>
  </si>
  <si>
    <t>CHỈ TIÊU</t>
  </si>
  <si>
    <t xml:space="preserve"> 1. </t>
  </si>
  <si>
    <t xml:space="preserve">Doanh thu bán hàng và cung cấp dịch vụ                                      </t>
  </si>
  <si>
    <t>VI.01</t>
  </si>
  <si>
    <t xml:space="preserve"> 2. </t>
  </si>
  <si>
    <t xml:space="preserve">Các khoản giảm trừ doanh thu                                       </t>
  </si>
  <si>
    <t>VI.02</t>
  </si>
  <si>
    <t xml:space="preserve"> 3. </t>
  </si>
  <si>
    <t xml:space="preserve">Doanh thu thuần về bán hàng và cung cấp dịch vụ                                    </t>
  </si>
  <si>
    <t>VI.03</t>
  </si>
  <si>
    <t xml:space="preserve"> 4. </t>
  </si>
  <si>
    <t>VI.04</t>
  </si>
  <si>
    <t>Lợi nhuận gộp về bán hàng và cung cấp dịch vụ</t>
  </si>
  <si>
    <t>(20 = 10 -11)</t>
  </si>
  <si>
    <t>VI.05</t>
  </si>
  <si>
    <t>Chi phí tài chính</t>
  </si>
  <si>
    <t>VI.06</t>
  </si>
  <si>
    <t xml:space="preserve">Trong đó: Chi phí lãi vay                                            </t>
  </si>
  <si>
    <t>Chi phí bán hàng</t>
  </si>
  <si>
    <t>Chi phí quản lý doanh nghiệp</t>
  </si>
  <si>
    <t xml:space="preserve">Lợi nhuận từ hoạt động kinh doanh  </t>
  </si>
  <si>
    <t>(30 = 20 + 21 - 22 - 24 - 25)</t>
  </si>
  <si>
    <t>VI.07</t>
  </si>
  <si>
    <t>VI.08</t>
  </si>
  <si>
    <t>Lợi nhuận khác (40 = 31 - 32)</t>
  </si>
  <si>
    <t>Tổng lợi nhuận kế toán trước thuế</t>
  </si>
  <si>
    <t>(50 = 30 + 40)</t>
  </si>
  <si>
    <t>VI.09</t>
  </si>
  <si>
    <t>Lợi nhuận sau thuế thu nhập doanh nghiệp</t>
  </si>
  <si>
    <t>(60 = 50 - 51 -52)</t>
  </si>
  <si>
    <t>18.</t>
  </si>
  <si>
    <t>VI.11</t>
  </si>
  <si>
    <t>Mã 
số</t>
  </si>
  <si>
    <t>Tổng Giám đốc</t>
  </si>
  <si>
    <t>Đặng Đình Hưng</t>
  </si>
  <si>
    <t xml:space="preserve"> Mẫu số B 01 - DN </t>
  </si>
  <si>
    <t xml:space="preserve">BẢNG CÂN ĐỐI KẾ TOÁN </t>
  </si>
  <si>
    <t xml:space="preserve"> A. </t>
  </si>
  <si>
    <t xml:space="preserve"> TÀI SẢN NGẮN HẠN </t>
  </si>
  <si>
    <t>(100 = 110+120+130+140+150)</t>
  </si>
  <si>
    <t xml:space="preserve"> Tiền và các khoản tương đương tiền </t>
  </si>
  <si>
    <t xml:space="preserve"> Tiền </t>
  </si>
  <si>
    <t xml:space="preserve"> Các khoản tương đương tiền </t>
  </si>
  <si>
    <t xml:space="preserve"> Các khoản đầu tư tài chính ngắn hạn </t>
  </si>
  <si>
    <t xml:space="preserve"> Đầu tư ngắn hạn </t>
  </si>
  <si>
    <t xml:space="preserve"> Dự phòng đầu tư ngắn hạn khác </t>
  </si>
  <si>
    <t xml:space="preserve"> Các khoản phải thu ngắn hạn </t>
  </si>
  <si>
    <t xml:space="preserve"> Phải thu của khách hàng  </t>
  </si>
  <si>
    <t xml:space="preserve"> Trả trước cho người bán </t>
  </si>
  <si>
    <t xml:space="preserve"> Phải thu nội bộ ngắn hạn </t>
  </si>
  <si>
    <t xml:space="preserve"> Phải thu theo tiến độ hợp đồng xây dựng </t>
  </si>
  <si>
    <t xml:space="preserve"> 5. </t>
  </si>
  <si>
    <t xml:space="preserve"> Các khoản phải thu khác  </t>
  </si>
  <si>
    <t xml:space="preserve"> 6. </t>
  </si>
  <si>
    <t xml:space="preserve"> Dự phòng phải thu ngắn hạn khó đòi  </t>
  </si>
  <si>
    <t xml:space="preserve"> Hàng tồn kho   </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</si>
  <si>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</si>
  <si>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</si>
  <si>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</si>
  <si>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</si>
  <si>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</si>
  <si>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</si>
  <si>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</si>
  <si>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</si>
  <si>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</si>
  <si>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</si>
  <si>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</si>
  <si>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</si>
  <si>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</si>
  <si>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</si>
  <si>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</si>
  <si>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</si>
  <si>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</si>
  <si>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 xml:space="preserve"> Phải thu dài hạn khác </t>
  </si>
  <si>
    <t xml:space="preserve"> Dự phòng phải thu dài hạn khó đòi </t>
  </si>
  <si>
    <t xml:space="preserve"> II. </t>
  </si>
  <si>
    <t xml:space="preserve"> Tài sản cố định  </t>
  </si>
  <si>
    <t xml:space="preserve"> Tài sản cố định hữu hình </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</si>
  <si>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</si>
  <si>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</si>
  <si>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</si>
  <si>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</si>
  <si>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</si>
  <si>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</si>
  <si>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</si>
  <si>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</si>
  <si>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</si>
  <si>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</si>
  <si>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</si>
  <si>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</si>
  <si>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</si>
  <si>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</si>
  <si>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</si>
  <si>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</si>
  <si>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</si>
  <si>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</si>
  <si>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</si>
  <si>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</si>
  <si>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</si>
  <si>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</si>
  <si>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</si>
  <si>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</si>
  <si>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</si>
  <si>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</si>
  <si>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</si>
  <si>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</si>
  <si>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</si>
  <si>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</si>
  <si>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</si>
  <si>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</si>
  <si>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</si>
  <si>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</si>
  <si>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</si>
  <si>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</si>
  <si>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</si>
  <si>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</si>
  <si>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</si>
  <si>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</si>
  <si>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</si>
  <si>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</si>
  <si>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</si>
  <si>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</si>
  <si>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</si>
  <si>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</si>
  <si>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</si>
  <si>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</si>
  <si>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</si>
  <si>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</si>
  <si>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</si>
  <si>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</si>
  <si>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</si>
  <si>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</si>
  <si>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</si>
  <si>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</si>
  <si>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</si>
  <si>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</si>
  <si>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</si>
  <si>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</si>
  <si>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</si>
  <si>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</si>
  <si>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</si>
  <si>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</si>
  <si>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</si>
  <si>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</si>
  <si>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</si>
  <si>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V.24</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</si>
  <si>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</si>
  <si>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</si>
  <si>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</si>
  <si>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</si>
  <si>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</si>
  <si>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USD</t>
  </si>
  <si>
    <t>EUR</t>
  </si>
  <si>
    <t xml:space="preserve"> Mẫu B03-DN </t>
  </si>
  <si>
    <t>(Theo phương pháp trực tiếp)</t>
  </si>
  <si>
    <t>I. LƯU CHUYỂN TIỀN TỪ HOẠT ĐỘNG SẢN XUẤT, KINH DOANH</t>
  </si>
  <si>
    <t xml:space="preserve">1. </t>
  </si>
  <si>
    <t>Tiền thu bán hàng, cung cấp dịch vụ, doanh thu khác</t>
  </si>
  <si>
    <t xml:space="preserve">2. </t>
  </si>
  <si>
    <t>Tiền chi trả cho người cung cấp hàng hóa dịch vụ</t>
  </si>
  <si>
    <t>Tiền chi trả cho người lao động</t>
  </si>
  <si>
    <t xml:space="preserve">Tài khoản 334 </t>
  </si>
  <si>
    <t>Tiền chi trả lãi vay</t>
  </si>
  <si>
    <t>Tk635</t>
  </si>
  <si>
    <t xml:space="preserve">Tiền chi nộp thuế thu nhập doanh nghiệp </t>
  </si>
  <si>
    <t>Tk3334</t>
  </si>
  <si>
    <t>Tiền thu khác từ hoạt động kinh doanh</t>
  </si>
  <si>
    <t>Có TK 144/No tien</t>
  </si>
  <si>
    <t>Tiền chi khác từ hoạt động kinh doanh</t>
  </si>
  <si>
    <t>Nợ 144+quy khenthuong</t>
  </si>
  <si>
    <t>Lưu chuyển tiền thuần từ hoạt động SXKD</t>
  </si>
  <si>
    <t xml:space="preserve">II. LƯU CHUYỂN TIỀN TỪ HOẠT ĐỘNG ĐẦU TƯ </t>
  </si>
  <si>
    <t>Tiền chi để mua sắm, xây dựng TSCĐ và các TSDH khác</t>
  </si>
  <si>
    <t>Tài khoản 211</t>
  </si>
  <si>
    <t>Tiền thu từ thanh lý, bán TSCĐ và các TSDH khác</t>
  </si>
  <si>
    <t>Tiền chi cho vay, mua bán công cụ nợ của đơn vị khác</t>
  </si>
  <si>
    <t>Tai khoan 228</t>
  </si>
  <si>
    <t>Tiền thu hồi cho vay, bán lại các công cụ nợ của đơn vị khác</t>
  </si>
  <si>
    <t>Tiền chi góp vốn đầu tư vào đơn vị khác</t>
  </si>
  <si>
    <t>Tài khoản 136/221</t>
  </si>
  <si>
    <t>Tiền thu hồi vốn đầu tư vào đơn vị khác</t>
  </si>
  <si>
    <t>Tiền thu từ lãi cho vay, cổ tức lợi nhuận được chia</t>
  </si>
  <si>
    <t>Tài khoản 515</t>
  </si>
  <si>
    <t xml:space="preserve">Lưu chuyển tiền từ hoạt động đầu tư </t>
  </si>
  <si>
    <t xml:space="preserve">III. LƯU CHUYỂN TIỀN TỪ HOẠT ĐỘNG TÀI CHÍNH </t>
  </si>
  <si>
    <t>Tiền thu từ phát hành cổ phiếu, nhận vốn góp của CSH</t>
  </si>
  <si>
    <t>Tiền chi trả vốn góp cho các chủ sở hữu, mua lại cổ phiếu của doanh nghiệp đã phát hành</t>
  </si>
  <si>
    <t>Tiền vay ngắn hạn, dài hạn nhận đươc</t>
  </si>
  <si>
    <t>Tai khoản 311</t>
  </si>
  <si>
    <t>Tiền chi trả nợ gốc vay</t>
  </si>
  <si>
    <t>Tiền chi trả nợ thuê tài chính</t>
  </si>
  <si>
    <t>Cổ tức, lợi nhuận đã trả cho chủ sở hữu</t>
  </si>
  <si>
    <t>Lưu chuyển tiền thuần từ hoạt động tài chính</t>
  </si>
  <si>
    <t>Lưu chuyển tiền thuần trong kỳ (50 = 20+30+40)</t>
  </si>
  <si>
    <t>Tiền và tương đương tiền đầu kỳ</t>
  </si>
  <si>
    <t>Ảnh hưởng của chênh lệch tỷ giá hối đoái quy đổi ngoại tệ</t>
  </si>
  <si>
    <t>Tiền và tương đương tiền cuối kỳ (70 = 50+60+61)</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</si>
  <si>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56"/>
        <rFont val="Times New Roman"/>
        <family val="1"/>
      </rPr>
      <t xml:space="preserve">31/12/2012: </t>
    </r>
    <r>
      <rPr>
        <sz val="11"/>
        <rFont val="Times New Roman"/>
        <family val="1"/>
      </rPr>
      <t xml:space="preserve"> VNĐ/USD 20.860</t>
    </r>
  </si>
  <si>
    <t>Chi phí về bán phế liệu, TSCĐ</t>
  </si>
  <si>
    <t>Chi nộp chậm nộp, khác</t>
  </si>
  <si>
    <t xml:space="preserve"> Mẫu số B 09 - DN </t>
  </si>
  <si>
    <t xml:space="preserve"> Đơn vị tính: Đồng Việt Nam </t>
  </si>
  <si>
    <t>Nhà cửa, 
vật kiến trúc</t>
  </si>
  <si>
    <t>Máy móc 
thiết bị</t>
  </si>
  <si>
    <t>Phương tiện 
vận tải</t>
  </si>
  <si>
    <t>Dụng cụ 
quản lý</t>
  </si>
  <si>
    <t xml:space="preserve"> Tổng 
cộng </t>
  </si>
  <si>
    <t>Mua trong kỳ</t>
  </si>
  <si>
    <t>Điều chỉnh phân loại</t>
  </si>
  <si>
    <t>* Giá trị còn lại của TSCĐHH đã dùng để thế chấp, cầm cố đảm bảo các khoản vay:  1.404.097.412 VNĐ</t>
  </si>
  <si>
    <t>* Nguyên giá tài sản cố định cuối năm đã khấu hao hết nhưng vẫn còn sử dụng: 2.219.163.352 VNĐ.</t>
  </si>
  <si>
    <t xml:space="preserve"> Vốn góp  </t>
  </si>
  <si>
    <t xml:space="preserve"> Vốn khác của chủ sỡ hữu </t>
  </si>
  <si>
    <t xml:space="preserve"> Cổ 
phiếu quỹ </t>
  </si>
  <si>
    <t>Lợi nhuận sau thuế trong kỳ</t>
  </si>
  <si>
    <t>Cổ phiếu thưởng cho cổ đông hiện hữu</t>
  </si>
  <si>
    <t>VII.5 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</si>
  <si>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</si>
  <si>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</si>
  <si>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</si>
  <si>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</si>
  <si>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</si>
  <si>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Tiền và các khoản tương đương tiền</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</si>
  <si>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</si>
  <si>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</si>
  <si>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</si>
  <si>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</si>
  <si>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 </t>
  </si>
  <si>
    <t xml:space="preserve"> - Tài sản tài chính khác</t>
  </si>
  <si>
    <t>TỔNG CỘNG</t>
  </si>
  <si>
    <t>Thời kỳ kế toán từ ngày 01/10/2012 đến 31/10/2012</t>
  </si>
  <si>
    <t>Ngân hàng HSBC</t>
  </si>
  <si>
    <t>Quý 1 năm 2013</t>
  </si>
  <si>
    <t>Thời kỳ kế toán từ ngày 01/01/2013 đến 31/03/2013</t>
  </si>
  <si>
    <t>Lũy kế năm 2013</t>
  </si>
  <si>
    <t>Bình Dương, ngày 20 tháng 04 năm 2013</t>
  </si>
  <si>
    <t>Tại ngày 31 tháng 03 năm 2013</t>
  </si>
  <si>
    <t>01/01/2013</t>
  </si>
  <si>
    <t>31/03/2012</t>
  </si>
  <si>
    <t>Quý 1-2013</t>
  </si>
  <si>
    <t>Quý 1-2012</t>
  </si>
  <si>
    <t>Từ 01/01/2013 đến 31/03/2013</t>
  </si>
  <si>
    <t>Từ 01/01/2012 đến 31/03/2012</t>
  </si>
  <si>
    <t xml:space="preserve">        Người lập biểu                                                     Kế toán trưởng</t>
  </si>
  <si>
    <t>Dương Thị Phương Thảo                                        Hoàng Ngọc Minh Danh</t>
  </si>
  <si>
    <t>V15</t>
  </si>
  <si>
    <t>V16</t>
  </si>
  <si>
    <t>Người lập biểu                             Kế toán trưởng</t>
  </si>
  <si>
    <t>Dương Thị Phương Thảo             Hoàng Ngọc Minh Danh</t>
  </si>
  <si>
    <t xml:space="preserve">         Người lập biểu                                       Kế toán trưởng</t>
  </si>
  <si>
    <t>Dương Thị Phương Thảo                       Hoàng Ngọc Minh Danh</t>
  </si>
  <si>
    <t>Tiền gửi có kỳ hạn từ dưới 3 tháng</t>
  </si>
  <si>
    <t xml:space="preserve">Phải thu của khách hàng  </t>
  </si>
  <si>
    <t>Phải thu khách hàng trong nước</t>
  </si>
  <si>
    <t xml:space="preserve">Trả trước cho người bán </t>
  </si>
  <si>
    <t>Nhà cung cấp trong nước</t>
  </si>
  <si>
    <t>Nhà cung cấp nước ngoài</t>
  </si>
  <si>
    <t>Công ty TNHH MTV Chế tạo máy An Tâm</t>
  </si>
  <si>
    <t>Bảo hiểm xã hội</t>
  </si>
  <si>
    <t xml:space="preserve">Dự phòng phải thu ngắn hạn khó đòi  </t>
  </si>
  <si>
    <t>Số dự phòng trong năm</t>
  </si>
  <si>
    <t>Chi phí trả trước ngắn hạn</t>
  </si>
  <si>
    <t xml:space="preserve">Chi phí chờ phân bổ </t>
  </si>
  <si>
    <t>Thuế GTGT được khấu trừ</t>
  </si>
  <si>
    <t>Người mua trả tiền trước</t>
  </si>
  <si>
    <t>Khách hàng trong nước</t>
  </si>
  <si>
    <t>Khách hàng nước ngoài</t>
  </si>
  <si>
    <t>Người lập biểu</t>
  </si>
  <si>
    <t>Kế toán trưởng</t>
  </si>
  <si>
    <t>Dương Thị Phương Thảo</t>
  </si>
  <si>
    <t xml:space="preserve">  Hoàng Ngọc Minh Danh</t>
  </si>
  <si>
    <t>31/03/2013</t>
  </si>
  <si>
    <t>Bảo hiểm thất nghiệp</t>
  </si>
  <si>
    <t>Phải trả cho người lao động</t>
  </si>
  <si>
    <t>Chi phí lương tháng 12</t>
  </si>
  <si>
    <t>Chi phí lương tháng 13</t>
  </si>
  <si>
    <t>Chi phí lương tháng 3-2013</t>
  </si>
  <si>
    <t>V17</t>
  </si>
  <si>
    <t>V.19</t>
  </si>
  <si>
    <t>V18</t>
  </si>
  <si>
    <t>BIH 121103CM</t>
  </si>
  <si>
    <t>16/08/2012</t>
  </si>
  <si>
    <t>29/06/2015</t>
  </si>
  <si>
    <t>Doanh thu chưa thực hiện</t>
  </si>
  <si>
    <t>Doanh thu bán máy phát điện chưa thực hiện</t>
  </si>
  <si>
    <t>Chi phí nhân viên bán hàng</t>
  </si>
  <si>
    <t>Lương theo doanh thu bán hàng</t>
  </si>
  <si>
    <t>Chi phí vật liệu, bao bì</t>
  </si>
  <si>
    <t>Chi phí dụng cụ, đồ dùng</t>
  </si>
  <si>
    <t>Chi phí khấu hao TSCĐ và chi phí phân bổ CCDC</t>
  </si>
  <si>
    <t>Chi phí bảo hành</t>
  </si>
  <si>
    <t>Chi phí bằng tiền khác</t>
  </si>
  <si>
    <t>Chi phí nhân viên</t>
  </si>
  <si>
    <t>Chi phí đồ dùng văn phòng</t>
  </si>
  <si>
    <t>Chi phí dự phòng</t>
  </si>
  <si>
    <t>Phải trả</t>
  </si>
  <si>
    <t>Cho thời kỳ tài chính kết thúc ngày 31 tháng 30 năm 2013</t>
  </si>
  <si>
    <t>31 tháng 03 năm 2013</t>
  </si>
  <si>
    <t>Tăng vốn trong năm</t>
  </si>
  <si>
    <t>Giảm thặng dư từ việc phát hành thêm</t>
  </si>
  <si>
    <t>Lợi nhuận sau thuế năm 2012</t>
  </si>
  <si>
    <t xml:space="preserve">Cổ phiếu thưởng cho cổ đông </t>
  </si>
  <si>
    <t>Cổ phiếu trả cổ tức cho cổ đông năm 2011</t>
  </si>
  <si>
    <t>Phân phối quỹ trong năm</t>
  </si>
  <si>
    <t xml:space="preserve">Trích lập quỹ khen thưởng, phúc lợi </t>
  </si>
  <si>
    <t>Phân phối quỹ năm 2013</t>
  </si>
  <si>
    <t>Trích lập quỹ khen thưởng, phúc lợi 2013</t>
  </si>
  <si>
    <t>Thời kỳ kế toán từ ngày 01/01/2013 đến 31/30/2013</t>
  </si>
  <si>
    <t>`</t>
  </si>
  <si>
    <r>
      <t>Tổng số nhân viên đến cuối kỳ:</t>
    </r>
    <r>
      <rPr>
        <b/>
        <sz val="11"/>
        <color indexed="10"/>
        <rFont val="Times New Roman"/>
        <family val="1"/>
      </rPr>
      <t xml:space="preserve"> 95</t>
    </r>
    <r>
      <rPr>
        <sz val="11"/>
        <rFont val="Times New Roman"/>
        <family val="1"/>
      </rPr>
      <t xml:space="preserve"> người.</t>
    </r>
  </si>
  <si>
    <t>Thời kỳ kế toán từ ngày 01/10/2012 đến 31/03/2013</t>
  </si>
  <si>
    <t>Tài sản cố định hữu hình (Thuyết minh ở trang 27)</t>
  </si>
  <si>
    <t>a. Bảng đối chiếu biến động của vốn chủ sở hữu (xem trang số 28-29).</t>
  </si>
  <si>
    <t>Tài sản tài chính và nợ phải trả tài chính (Xem trang 30)</t>
  </si>
  <si>
    <t>MỤC LỤC</t>
  </si>
  <si>
    <t>----- oOo -----</t>
  </si>
  <si>
    <t>Trang</t>
  </si>
  <si>
    <t>BẢNG CÂN ĐỐI KẾ TOÁN</t>
  </si>
  <si>
    <t>01 - 04</t>
  </si>
  <si>
    <t>06 - 07</t>
  </si>
  <si>
    <t>08 - 30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</si>
</sst>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 ###"/>
    <numFmt numFmtId="181" formatCode="_(* #,##0_);_(* \(#,##0\);_(* &quot;-&quot;??_);_(@_)"/>
    <numFmt numFmtId="182" formatCode="_(* #,##0.0_);_(* \(#,##0.0\);_(* &quot;-&quot;??_);_(@_)"/>
    <numFmt numFmtId="183" formatCode="0.00000"/>
    <numFmt numFmtId="184" formatCode="_(* #,##0.0_);_(* \(#,##0.0\);_(* &quot;-&quot;?_);_(@_)"/>
    <numFmt numFmtId="185" formatCode="_(* #,##0.000_);_(* \(#,##0.000\);_(* &quot;-&quot;??_);_(@_)"/>
    <numFmt numFmtId="186" formatCode="_(* #,##0.0000_);_(* \(#,##0.0000\);_(* &quot;-&quot;??_);_(@_)"/>
    <numFmt numFmtId="187" formatCode="_(* #,##0_);_(* \(#,##0\);_(* \-_);_(@_)"/>
    <numFmt numFmtId="188" formatCode="_(* #,##0.00_);_(* \(#,##0.00\);_(* \-??_);_(@_)"/>
    <numFmt numFmtId="189" formatCode="_(* #,##0_);_(* \(#,##0\);_(* \-??_);_(@_)"/>
    <numFmt numFmtId="190" formatCode="_(* #,##0.000000_);_(* \(#,##0.000000\);_(* \-??_);_(@_)"/>
    <numFmt numFmtId="191" formatCode="_(* #.##0._);_(* \(#.##0.\);_(* \-??_);_(@_)"/>
    <numFmt numFmtId="192" formatCode="#,##0;\(#,##0\)"/>
    <numFmt numFmtId="193" formatCode="_(* #,##0.0_);_(* \(#,##0.0\);_(* \-??_);_(@_)"/>
  </numFmts>
  <fonts count="112">
    <font>
      <sz val="10"/>
      <name val="VNI-Times"/>
      <family val="0"/>
    </font>
    <font>
      <sz val="8"/>
      <name val="VNI-Times"/>
      <family val="0"/>
    </font>
    <font>
      <b/>
      <sz val="11"/>
      <name val="Times New Roman"/>
      <family val="1"/>
    </font>
    <font>
      <sz val="11"/>
      <name val="Times New Roman"/>
      <family val="1"/>
    </font>
    <font>
      <sz val="11"/>
      <name val="VNI-Times"/>
      <family val="0"/>
    </font>
    <font>
      <b/>
      <i/>
      <sz val="11"/>
      <name val="Times New Roman"/>
      <family val="1"/>
    </font>
    <font>
      <i/>
      <sz val="11"/>
      <name val="Times New Roman"/>
      <family val="1"/>
    </font>
    <font>
      <b/>
      <sz val="10"/>
      <name val="VNI-Times"/>
      <family val="0"/>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
      <b/>
      <sz val="11"/>
      <color indexed="10"/>
      <name val="Times New Roman"/>
      <family val="1"/>
    </font>
    <font>
      <sz val="11"/>
      <color indexed="10"/>
      <name val="Times New Roman"/>
      <family val="1"/>
    </font>
    <font>
      <sz val="10"/>
      <name val="MS Sans Serif"/>
      <family val="2"/>
    </font>
    <font>
      <sz val="10"/>
      <name val="Times New Roman"/>
      <family val="1"/>
    </font>
    <font>
      <sz val="9"/>
      <name val="Times New Roman"/>
      <family val="1"/>
    </font>
    <font>
      <i/>
      <sz val="10"/>
      <name val="Times New Roman"/>
      <family val="1"/>
    </font>
    <font>
      <sz val="11"/>
      <color indexed="12"/>
      <name val="Times New Roman"/>
      <family val="1"/>
    </font>
    <font>
      <sz val="10"/>
      <color indexed="12"/>
      <name val="VNI-Times"/>
      <family val="0"/>
    </font>
    <font>
      <sz val="11"/>
      <color indexed="56"/>
      <name val="Times New Roman"/>
      <family val="1"/>
    </font>
    <font>
      <b/>
      <sz val="11"/>
      <color indexed="56"/>
      <name val="Times New Roman"/>
      <family val="1"/>
    </font>
    <font>
      <sz val="10"/>
      <color indexed="12"/>
      <name val="Times New Roman"/>
      <family val="1"/>
    </font>
    <font>
      <b/>
      <i/>
      <sz val="10"/>
      <name val="Times New Roman"/>
      <family val="1"/>
    </font>
    <font>
      <i/>
      <sz val="11"/>
      <color indexed="12"/>
      <name val="Times New Roman"/>
      <family val="1"/>
    </font>
    <font>
      <sz val="8.5"/>
      <name val="MS Sans Serif"/>
      <family val="2"/>
    </font>
    <font>
      <b/>
      <sz val="9"/>
      <name val="Times New Roman"/>
      <family val="1"/>
    </font>
    <font>
      <b/>
      <i/>
      <sz val="9"/>
      <name val="Times New Roman"/>
      <family val="1"/>
    </font>
    <font>
      <i/>
      <sz val="9"/>
      <name val="Times New Roman"/>
      <family val="1"/>
    </font>
    <font>
      <b/>
      <sz val="11"/>
      <color indexed="18"/>
      <name val="Times New Roman"/>
      <family val="1"/>
    </font>
    <font>
      <sz val="11"/>
      <color indexed="62"/>
      <name val="Times New Roman"/>
      <family val="1"/>
    </font>
    <font>
      <sz val="11"/>
      <name val="MS Sans Serif"/>
      <family val="2"/>
    </font>
    <font>
      <sz val="11"/>
      <color indexed="30"/>
      <name val="Times New Roman"/>
      <family val="1"/>
    </font>
    <font>
      <sz val="11"/>
      <color indexed="62"/>
      <name val="MS Sans Serif"/>
      <family val="2"/>
    </font>
    <font>
      <i/>
      <sz val="11"/>
      <color indexed="62"/>
      <name val="Times New Roman"/>
      <family val="1"/>
    </font>
    <font>
      <sz val="11"/>
      <color indexed="8"/>
      <name val="Times New Roman"/>
      <family val="1"/>
    </font>
    <font>
      <i/>
      <sz val="11"/>
      <color indexed="18"/>
      <name val="Times New Roman"/>
      <family val="1"/>
    </font>
    <font>
      <b/>
      <sz val="11"/>
      <color indexed="8"/>
      <name val="Times New Roman"/>
      <family val="1"/>
    </font>
    <font>
      <b/>
      <sz val="9"/>
      <name val="Tahoma"/>
      <family val="2"/>
    </font>
    <font>
      <sz val="9"/>
      <name val="Tahoma"/>
      <family val="2"/>
    </font>
    <font>
      <sz val="12"/>
      <name val="VNI-Times"/>
      <family val="0"/>
    </font>
    <font>
      <i/>
      <sz val="10"/>
      <color indexed="8"/>
      <name val="Times New Roman"/>
      <family val="1"/>
    </font>
    <font>
      <b/>
      <sz val="10"/>
      <color indexed="8"/>
      <name val="Times New Roman"/>
      <family val="1"/>
    </font>
    <font>
      <b/>
      <sz val="10"/>
      <color indexed="18"/>
      <name val="Times New Roman"/>
      <family val="1"/>
    </font>
    <font>
      <sz val="14"/>
      <name val="Times New Roman"/>
      <family val="1"/>
    </font>
    <font>
      <sz val="10"/>
      <name val="Arial"/>
      <family val="2"/>
    </font>
    <font>
      <sz val="9"/>
      <color indexed="12"/>
      <name val="Times New Roman"/>
      <family val="1"/>
    </font>
    <font>
      <i/>
      <sz val="10"/>
      <color indexed="12"/>
      <name val="Times New Roman"/>
      <family val="1"/>
    </font>
    <font>
      <b/>
      <sz val="9"/>
      <color indexed="12"/>
      <name val="Times New Roman"/>
      <family val="1"/>
    </font>
    <font>
      <b/>
      <sz val="11"/>
      <name val="MS Sans Serif"/>
      <family val="2"/>
    </font>
    <font>
      <b/>
      <sz val="11"/>
      <name val="VNI-Times"/>
      <family val="0"/>
    </font>
    <font>
      <i/>
      <sz val="11"/>
      <name val="VNI-Times"/>
      <family val="0"/>
    </font>
    <font>
      <sz val="20"/>
      <name val="Times New Roman"/>
      <family val="1"/>
    </font>
    <font>
      <b/>
      <sz val="20"/>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9"/>
      <name val="Times New Roman"/>
      <family val="1"/>
    </font>
    <font>
      <sz val="10"/>
      <color indexed="10"/>
      <name val="Times New Roman"/>
      <family val="1"/>
    </font>
    <font>
      <i/>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1"/>
      <color theme="3"/>
      <name val="Times New Roman"/>
      <family val="1"/>
    </font>
    <font>
      <sz val="10"/>
      <color theme="0"/>
      <name val="Times New Roman"/>
      <family val="1"/>
    </font>
    <font>
      <sz val="11"/>
      <color rgb="FFFF0000"/>
      <name val="Times New Roman"/>
      <family val="1"/>
    </font>
    <font>
      <sz val="10"/>
      <color rgb="FFFF0000"/>
      <name val="Times New Roman"/>
      <family val="1"/>
    </font>
    <font>
      <i/>
      <sz val="11"/>
      <color theme="3"/>
      <name val="Times New Roman"/>
      <family val="1"/>
    </font>
    <font>
      <sz val="11"/>
      <color theme="1"/>
      <name val="Times New Roman"/>
      <family val="1"/>
    </font>
    <font>
      <b/>
      <sz val="8"/>
      <name val="VNI-Time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0" borderId="0">
      <alignment/>
      <protection/>
    </xf>
    <xf numFmtId="0" fontId="52" fillId="0" borderId="0">
      <alignment/>
      <protection/>
    </xf>
    <xf numFmtId="0" fontId="4" fillId="0" borderId="0">
      <alignment/>
      <protection/>
    </xf>
    <xf numFmtId="0" fontId="52" fillId="0" borderId="0">
      <alignment/>
      <protection/>
    </xf>
    <xf numFmtId="0" fontId="47"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763">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181" fontId="3" fillId="0" borderId="0" xfId="43" applyNumberFormat="1" applyFont="1" applyAlignment="1">
      <alignment/>
    </xf>
    <xf numFmtId="181" fontId="3" fillId="0" borderId="0" xfId="0" applyNumberFormat="1" applyFont="1" applyAlignment="1">
      <alignment/>
    </xf>
    <xf numFmtId="181" fontId="2" fillId="0" borderId="0" xfId="43"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15" fillId="0" borderId="0" xfId="0" applyFont="1" applyAlignment="1">
      <alignment/>
    </xf>
    <xf numFmtId="0" fontId="11" fillId="0" borderId="0" xfId="0" applyFont="1" applyAlignment="1">
      <alignment/>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87" fontId="22" fillId="0" borderId="0" xfId="15" applyNumberFormat="1" applyFont="1" applyFill="1">
      <alignment/>
      <protection/>
    </xf>
    <xf numFmtId="0" fontId="22" fillId="0" borderId="0" xfId="15" applyNumberFormat="1" applyFont="1" applyFill="1" applyAlignment="1">
      <alignment horizontal="center"/>
      <protection/>
    </xf>
    <xf numFmtId="0" fontId="22" fillId="0" borderId="0" xfId="15" applyNumberFormat="1" applyFont="1" applyFill="1">
      <alignment/>
      <protection/>
    </xf>
    <xf numFmtId="189" fontId="22" fillId="0" borderId="0" xfId="43" applyNumberFormat="1" applyFont="1" applyFill="1" applyBorder="1" applyAlignment="1" applyProtection="1">
      <alignment/>
      <protection/>
    </xf>
    <xf numFmtId="187" fontId="22" fillId="0" borderId="0" xfId="43" applyNumberFormat="1" applyFont="1" applyFill="1" applyBorder="1" applyAlignment="1" applyProtection="1">
      <alignment/>
      <protection/>
    </xf>
    <xf numFmtId="189" fontId="17" fillId="0" borderId="0" xfId="43" applyNumberFormat="1" applyFont="1" applyFill="1" applyBorder="1" applyAlignment="1" applyProtection="1">
      <alignment horizontal="right"/>
      <protection/>
    </xf>
    <xf numFmtId="0" fontId="23" fillId="0" borderId="0" xfId="15" applyFont="1" applyFill="1">
      <alignment/>
      <protection/>
    </xf>
    <xf numFmtId="0" fontId="22" fillId="0" borderId="0" xfId="0" applyFont="1" applyFill="1" applyAlignment="1">
      <alignment/>
    </xf>
    <xf numFmtId="0" fontId="16" fillId="0" borderId="0" xfId="58" applyFont="1" applyFill="1" applyAlignment="1">
      <alignment horizontal="left"/>
      <protection/>
    </xf>
    <xf numFmtId="0" fontId="22" fillId="0" borderId="0" xfId="58" applyFont="1" applyFill="1" applyAlignment="1">
      <alignment/>
      <protection/>
    </xf>
    <xf numFmtId="189" fontId="23" fillId="0" borderId="0" xfId="43" applyNumberFormat="1" applyFont="1" applyFill="1" applyBorder="1" applyAlignment="1" applyProtection="1">
      <alignment wrapText="1"/>
      <protection/>
    </xf>
    <xf numFmtId="0" fontId="6" fillId="0" borderId="10" xfId="15" applyFont="1" applyFill="1" applyBorder="1" applyAlignment="1">
      <alignment horizontal="left"/>
      <protection/>
    </xf>
    <xf numFmtId="0" fontId="22" fillId="0" borderId="10" xfId="15" applyFont="1" applyFill="1" applyBorder="1" applyAlignment="1">
      <alignment/>
      <protection/>
    </xf>
    <xf numFmtId="189" fontId="22" fillId="0" borderId="10" xfId="43" applyNumberFormat="1" applyFont="1" applyFill="1" applyBorder="1" applyAlignment="1" applyProtection="1">
      <alignment horizontal="right"/>
      <protection/>
    </xf>
    <xf numFmtId="0" fontId="24" fillId="0" borderId="10" xfId="15" applyNumberFormat="1" applyFont="1" applyFill="1" applyBorder="1" applyAlignment="1">
      <alignment horizontal="right"/>
      <protection/>
    </xf>
    <xf numFmtId="0" fontId="22" fillId="0" borderId="0" xfId="15" applyFont="1" applyFill="1" applyAlignment="1">
      <alignment horizontal="right"/>
      <protection/>
    </xf>
    <xf numFmtId="0" fontId="22" fillId="0" borderId="0" xfId="15" applyFont="1" applyFill="1" applyAlignment="1">
      <alignment/>
      <protection/>
    </xf>
    <xf numFmtId="189" fontId="22"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2" fillId="0" borderId="0" xfId="15" applyFont="1" applyFill="1" applyAlignment="1">
      <alignment horizontal="right"/>
      <protection/>
    </xf>
    <xf numFmtId="0" fontId="2" fillId="0" borderId="0" xfId="15" applyFont="1" applyFill="1" applyAlignment="1">
      <alignment/>
      <protection/>
    </xf>
    <xf numFmtId="189"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20" fillId="0" borderId="0" xfId="15" applyFont="1" applyFill="1">
      <alignment/>
      <protection/>
    </xf>
    <xf numFmtId="0" fontId="3" fillId="0" borderId="0" xfId="15" applyFont="1" applyFill="1" applyAlignment="1">
      <alignment/>
      <protection/>
    </xf>
    <xf numFmtId="189"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3" fillId="0" borderId="0" xfId="15" applyFont="1" applyFill="1" applyAlignment="1">
      <alignment wrapText="1"/>
      <protection/>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20" fillId="0" borderId="0" xfId="15" applyFont="1" applyFill="1" applyAlignment="1">
      <alignment/>
      <protection/>
    </xf>
    <xf numFmtId="0" fontId="6" fillId="0" borderId="0" xfId="15" applyFont="1" applyFill="1" applyAlignment="1">
      <alignment/>
      <protection/>
    </xf>
    <xf numFmtId="189" fontId="3" fillId="0" borderId="0" xfId="43" applyNumberFormat="1" applyFont="1" applyFill="1" applyBorder="1" applyAlignment="1" applyProtection="1">
      <alignment/>
      <protection/>
    </xf>
    <xf numFmtId="189" fontId="6" fillId="0" borderId="0" xfId="43" applyNumberFormat="1" applyFont="1" applyFill="1" applyBorder="1" applyAlignment="1" applyProtection="1">
      <alignment horizontal="right"/>
      <protection/>
    </xf>
    <xf numFmtId="0" fontId="3" fillId="0" borderId="0" xfId="15" applyFont="1" applyFill="1" applyBorder="1" applyAlignment="1">
      <alignment horizontal="justify"/>
      <protection/>
    </xf>
    <xf numFmtId="0" fontId="3" fillId="0" borderId="0" xfId="15" applyFont="1" applyFill="1" quotePrefix="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6" fillId="0" borderId="0" xfId="15" applyFont="1" applyFill="1" applyAlignment="1">
      <alignment horizontal="right"/>
      <protection/>
    </xf>
    <xf numFmtId="0" fontId="6" fillId="0" borderId="0" xfId="15" applyFont="1" applyFill="1">
      <alignment/>
      <protection/>
    </xf>
    <xf numFmtId="0" fontId="6" fillId="0" borderId="0" xfId="0" applyFont="1" applyFill="1" applyAlignment="1">
      <alignment/>
    </xf>
    <xf numFmtId="0" fontId="3" fillId="0" borderId="0" xfId="15" applyFont="1" applyFill="1" applyAlignment="1" quotePrefix="1">
      <alignment/>
      <protection/>
    </xf>
    <xf numFmtId="0" fontId="5" fillId="0" borderId="0" xfId="15" applyFont="1" applyFill="1" applyAlignment="1">
      <alignment horizontal="right" vertical="center"/>
      <protection/>
    </xf>
    <xf numFmtId="0" fontId="5" fillId="0" borderId="0" xfId="15" applyFont="1" applyFill="1" applyAlignment="1">
      <alignment vertical="center"/>
      <protection/>
    </xf>
    <xf numFmtId="189" fontId="5"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6" fillId="0" borderId="0" xfId="15" applyFont="1" applyFill="1" applyAlignment="1" quotePrefix="1">
      <alignment horizontal="right"/>
      <protection/>
    </xf>
    <xf numFmtId="0" fontId="6" fillId="0" borderId="0" xfId="15" applyFont="1" applyFill="1" quotePrefix="1">
      <alignment/>
      <protection/>
    </xf>
    <xf numFmtId="0" fontId="5" fillId="0" borderId="0" xfId="15" applyFont="1" applyFill="1" applyAlignment="1">
      <alignment horizontal="right"/>
      <protection/>
    </xf>
    <xf numFmtId="0" fontId="5" fillId="0" borderId="0" xfId="15" applyFont="1" applyFill="1" applyAlignment="1">
      <alignment/>
      <protection/>
    </xf>
    <xf numFmtId="189" fontId="5"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3"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0" fontId="21" fillId="0" borderId="0" xfId="0" applyFont="1" applyFill="1" applyAlignment="1">
      <alignment horizontal="justify" wrapText="1"/>
    </xf>
    <xf numFmtId="180" fontId="0" fillId="0" borderId="0" xfId="0" applyNumberFormat="1" applyFont="1" applyFill="1" applyBorder="1" applyAlignment="1">
      <alignment/>
    </xf>
    <xf numFmtId="0" fontId="6" fillId="0" borderId="0" xfId="0" applyFont="1" applyFill="1" applyAlignment="1">
      <alignment horizontal="left"/>
    </xf>
    <xf numFmtId="189" fontId="24" fillId="0" borderId="0" xfId="43" applyNumberFormat="1" applyFont="1" applyFill="1" applyBorder="1" applyAlignment="1" applyProtection="1">
      <alignment horizontal="right"/>
      <protection/>
    </xf>
    <xf numFmtId="190" fontId="22" fillId="0" borderId="0" xfId="43" applyNumberFormat="1" applyFont="1" applyFill="1" applyAlignment="1">
      <alignment horizontal="center"/>
    </xf>
    <xf numFmtId="0" fontId="3" fillId="0" borderId="0" xfId="15" applyFont="1" applyFill="1" applyAlignment="1">
      <alignment horizontal="center"/>
      <protection/>
    </xf>
    <xf numFmtId="189" fontId="17" fillId="0" borderId="11" xfId="43" applyNumberFormat="1" applyFont="1" applyFill="1" applyBorder="1" applyAlignment="1" applyProtection="1">
      <alignment horizontal="right"/>
      <protection/>
    </xf>
    <xf numFmtId="188" fontId="17" fillId="0" borderId="0" xfId="43" applyNumberFormat="1" applyFont="1" applyFill="1" applyBorder="1" applyAlignment="1" applyProtection="1">
      <alignment horizontal="right"/>
      <protection/>
    </xf>
    <xf numFmtId="189" fontId="3" fillId="0" borderId="0" xfId="15" applyNumberFormat="1" applyFont="1" applyFill="1">
      <alignment/>
      <protection/>
    </xf>
    <xf numFmtId="189" fontId="17" fillId="0" borderId="12" xfId="43" applyNumberFormat="1" applyFont="1" applyFill="1" applyBorder="1" applyAlignment="1" applyProtection="1">
      <alignment horizontal="right"/>
      <protection/>
    </xf>
    <xf numFmtId="189" fontId="2" fillId="0" borderId="10" xfId="43" applyNumberFormat="1" applyFont="1" applyFill="1" applyBorder="1" applyAlignment="1" applyProtection="1">
      <alignment horizontal="center"/>
      <protection/>
    </xf>
    <xf numFmtId="189" fontId="2" fillId="0" borderId="0" xfId="43" applyNumberFormat="1" applyFont="1" applyFill="1" applyBorder="1" applyAlignment="1" applyProtection="1">
      <alignment horizontal="center"/>
      <protection/>
    </xf>
    <xf numFmtId="0" fontId="6" fillId="0" borderId="0" xfId="15" applyFont="1" applyFill="1" applyAlignment="1">
      <alignment horizontal="center"/>
      <protection/>
    </xf>
    <xf numFmtId="189" fontId="17" fillId="0" borderId="13" xfId="43" applyNumberFormat="1" applyFont="1" applyFill="1" applyBorder="1" applyAlignment="1" applyProtection="1">
      <alignment horizontal="center"/>
      <protection/>
    </xf>
    <xf numFmtId="189" fontId="17"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6" fillId="0" borderId="0" xfId="15" applyFont="1" applyFill="1" applyAlignment="1">
      <alignment horizontal="left"/>
      <protection/>
    </xf>
    <xf numFmtId="189" fontId="2" fillId="0" borderId="11"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89" fontId="17" fillId="0" borderId="14" xfId="43" applyNumberFormat="1" applyFont="1" applyFill="1" applyBorder="1" applyAlignment="1" applyProtection="1">
      <alignment horizontal="right"/>
      <protection/>
    </xf>
    <xf numFmtId="189" fontId="29" fillId="0" borderId="0" xfId="43" applyNumberFormat="1" applyFont="1" applyFill="1" applyBorder="1" applyAlignment="1" applyProtection="1">
      <alignment horizontal="right"/>
      <protection/>
    </xf>
    <xf numFmtId="188" fontId="22" fillId="0" borderId="0" xfId="43" applyNumberFormat="1" applyFont="1" applyFill="1" applyBorder="1" applyAlignment="1" applyProtection="1">
      <alignment horizontal="right"/>
      <protection/>
    </xf>
    <xf numFmtId="0" fontId="20" fillId="0" borderId="0" xfId="15" applyFont="1" applyFill="1" applyBorder="1" applyAlignment="1">
      <alignment horizontal="left"/>
      <protection/>
    </xf>
    <xf numFmtId="0" fontId="20" fillId="0" borderId="0" xfId="15" applyFont="1" applyFill="1" applyBorder="1" applyAlignment="1">
      <alignment/>
      <protection/>
    </xf>
    <xf numFmtId="189" fontId="2" fillId="0" borderId="0" xfId="15" applyNumberFormat="1" applyFont="1" applyFill="1">
      <alignment/>
      <protection/>
    </xf>
    <xf numFmtId="0" fontId="3" fillId="0" borderId="0" xfId="15" applyFont="1" applyFill="1" applyAlignment="1">
      <alignment horizontal="left" indent="1"/>
      <protection/>
    </xf>
    <xf numFmtId="0" fontId="6" fillId="0" borderId="0" xfId="0" applyFont="1" applyFill="1" applyAlignment="1">
      <alignment/>
    </xf>
    <xf numFmtId="189" fontId="29" fillId="0" borderId="0" xfId="43" applyNumberFormat="1" applyFont="1" applyFill="1" applyAlignment="1">
      <alignment/>
    </xf>
    <xf numFmtId="14" fontId="2" fillId="0" borderId="0" xfId="43" applyNumberFormat="1" applyFont="1" applyFill="1" applyBorder="1" applyAlignment="1" applyProtection="1">
      <alignment horizontal="right"/>
      <protection/>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5" xfId="15" applyFont="1" applyFill="1" applyBorder="1" applyAlignment="1">
      <alignment/>
      <protection/>
    </xf>
    <xf numFmtId="0" fontId="2" fillId="0" borderId="15"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5"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89" fontId="3" fillId="0" borderId="0" xfId="43" applyNumberFormat="1" applyFont="1" applyFill="1" applyBorder="1" applyAlignment="1" applyProtection="1">
      <alignment horizontal="right" wrapText="1"/>
      <protection/>
    </xf>
    <xf numFmtId="191" fontId="2" fillId="0" borderId="0" xfId="43" applyNumberFormat="1" applyFont="1" applyFill="1" applyBorder="1" applyAlignment="1" applyProtection="1">
      <alignment horizontal="right" wrapText="1"/>
      <protection/>
    </xf>
    <xf numFmtId="189" fontId="3" fillId="0" borderId="0" xfId="43" applyNumberFormat="1" applyFont="1" applyFill="1" applyBorder="1" applyAlignment="1" applyProtection="1">
      <alignment wrapText="1"/>
      <protection/>
    </xf>
    <xf numFmtId="189" fontId="6" fillId="0" borderId="0" xfId="43" applyNumberFormat="1" applyFont="1" applyFill="1" applyBorder="1" applyAlignment="1" applyProtection="1">
      <alignment wrapText="1"/>
      <protection/>
    </xf>
    <xf numFmtId="189" fontId="6" fillId="0" borderId="0" xfId="43" applyNumberFormat="1" applyFont="1" applyFill="1" applyBorder="1" applyAlignment="1" applyProtection="1">
      <alignment/>
      <protection/>
    </xf>
    <xf numFmtId="189" fontId="6" fillId="0" borderId="0" xfId="43" applyNumberFormat="1" applyFont="1" applyFill="1" applyBorder="1" applyAlignment="1" applyProtection="1">
      <alignment horizontal="right" wrapText="1"/>
      <protection/>
    </xf>
    <xf numFmtId="0" fontId="6" fillId="0" borderId="0" xfId="15" applyFont="1" applyFill="1" applyBorder="1" applyAlignment="1">
      <alignment/>
      <protection/>
    </xf>
    <xf numFmtId="0" fontId="3" fillId="0" borderId="15" xfId="15" applyFont="1" applyFill="1" applyBorder="1" applyAlignment="1">
      <alignment/>
      <protection/>
    </xf>
    <xf numFmtId="189" fontId="3" fillId="0" borderId="15" xfId="43" applyNumberFormat="1" applyFont="1" applyFill="1" applyBorder="1" applyAlignment="1" applyProtection="1">
      <alignment wrapText="1"/>
      <protection/>
    </xf>
    <xf numFmtId="189" fontId="2" fillId="0" borderId="10" xfId="43" applyNumberFormat="1" applyFont="1" applyFill="1" applyBorder="1" applyAlignment="1" applyProtection="1">
      <alignment horizontal="right"/>
      <protection/>
    </xf>
    <xf numFmtId="189" fontId="3" fillId="0" borderId="0" xfId="43" applyNumberFormat="1" applyFont="1" applyFill="1" applyBorder="1" applyAlignment="1" applyProtection="1">
      <alignment horizontal="center"/>
      <protection/>
    </xf>
    <xf numFmtId="191" fontId="2" fillId="0" borderId="0" xfId="43" applyNumberFormat="1" applyFont="1" applyFill="1" applyBorder="1" applyAlignment="1" applyProtection="1">
      <alignment horizontal="right"/>
      <protection/>
    </xf>
    <xf numFmtId="189" fontId="6" fillId="0" borderId="0" xfId="43" applyNumberFormat="1" applyFont="1" applyFill="1" applyBorder="1" applyAlignment="1" applyProtection="1">
      <alignment horizontal="center"/>
      <protection/>
    </xf>
    <xf numFmtId="189" fontId="3" fillId="0" borderId="15" xfId="43" applyNumberFormat="1" applyFont="1" applyFill="1" applyBorder="1" applyAlignment="1" applyProtection="1">
      <alignment horizontal="center"/>
      <protection/>
    </xf>
    <xf numFmtId="191" fontId="2" fillId="0" borderId="10" xfId="43" applyNumberFormat="1" applyFont="1" applyFill="1" applyBorder="1" applyAlignment="1" applyProtection="1">
      <alignment horizontal="right"/>
      <protection/>
    </xf>
    <xf numFmtId="0" fontId="3" fillId="0" borderId="16" xfId="15" applyFont="1" applyFill="1" applyBorder="1" applyAlignment="1">
      <alignment/>
      <protection/>
    </xf>
    <xf numFmtId="189" fontId="3" fillId="0" borderId="16" xfId="43" applyNumberFormat="1" applyFont="1" applyFill="1" applyBorder="1" applyAlignment="1" applyProtection="1">
      <alignment horizontal="center"/>
      <protection/>
    </xf>
    <xf numFmtId="191" fontId="2" fillId="0" borderId="12" xfId="43" applyNumberFormat="1" applyFont="1" applyFill="1" applyBorder="1" applyAlignment="1" applyProtection="1">
      <alignment horizontal="right"/>
      <protection/>
    </xf>
    <xf numFmtId="0" fontId="3" fillId="0" borderId="0" xfId="15" applyFont="1" applyFill="1" applyBorder="1" applyAlignment="1">
      <alignment wrapText="1"/>
      <protection/>
    </xf>
    <xf numFmtId="189" fontId="2" fillId="0" borderId="0" xfId="43" applyNumberFormat="1" applyFont="1" applyFill="1" applyBorder="1" applyAlignment="1" applyProtection="1">
      <alignment horizontal="right" wrapText="1"/>
      <protection/>
    </xf>
    <xf numFmtId="189" fontId="2" fillId="0" borderId="0" xfId="43" applyNumberFormat="1" applyFont="1" applyFill="1" applyBorder="1" applyAlignment="1" applyProtection="1">
      <alignment/>
      <protection/>
    </xf>
    <xf numFmtId="189" fontId="3" fillId="0" borderId="15" xfId="43" applyNumberFormat="1" applyFont="1" applyFill="1" applyBorder="1" applyAlignment="1" applyProtection="1">
      <alignment horizontal="right"/>
      <protection/>
    </xf>
    <xf numFmtId="189" fontId="2" fillId="0" borderId="0" xfId="43" applyNumberFormat="1" applyFont="1" applyFill="1" applyBorder="1" applyAlignment="1" applyProtection="1">
      <alignment horizontal="left"/>
      <protection/>
    </xf>
    <xf numFmtId="189" fontId="3" fillId="0" borderId="0" xfId="43" applyNumberFormat="1" applyFont="1" applyFill="1" applyBorder="1" applyAlignment="1" applyProtection="1">
      <alignment horizontal="left"/>
      <protection/>
    </xf>
    <xf numFmtId="0" fontId="3" fillId="0" borderId="12" xfId="15" applyFont="1" applyFill="1" applyBorder="1" applyAlignment="1">
      <alignment/>
      <protection/>
    </xf>
    <xf numFmtId="189" fontId="3" fillId="0" borderId="16" xfId="43" applyNumberFormat="1" applyFont="1" applyFill="1" applyBorder="1" applyAlignment="1" applyProtection="1">
      <alignment horizontal="left"/>
      <protection/>
    </xf>
    <xf numFmtId="189" fontId="3" fillId="0" borderId="16" xfId="43" applyNumberFormat="1" applyFont="1" applyFill="1" applyBorder="1" applyAlignment="1" applyProtection="1">
      <alignment horizontal="right"/>
      <protection/>
    </xf>
    <xf numFmtId="189" fontId="2" fillId="0" borderId="16" xfId="43" applyNumberFormat="1" applyFont="1" applyFill="1" applyBorder="1" applyAlignment="1" applyProtection="1">
      <alignment horizontal="right"/>
      <protection/>
    </xf>
    <xf numFmtId="189" fontId="22" fillId="0" borderId="0" xfId="43" applyNumberFormat="1" applyFont="1" applyFill="1" applyBorder="1" applyAlignment="1" applyProtection="1">
      <alignment wrapText="1"/>
      <protection/>
    </xf>
    <xf numFmtId="189" fontId="22" fillId="0" borderId="0" xfId="43" applyNumberFormat="1" applyFont="1" applyFill="1" applyBorder="1" applyAlignment="1" applyProtection="1">
      <alignment horizontal="right" wrapText="1"/>
      <protection/>
    </xf>
    <xf numFmtId="189" fontId="24" fillId="0" borderId="0" xfId="43" applyNumberFormat="1" applyFont="1" applyFill="1" applyBorder="1" applyAlignment="1" applyProtection="1">
      <alignment/>
      <protection/>
    </xf>
    <xf numFmtId="189" fontId="24" fillId="0" borderId="0" xfId="43" applyNumberFormat="1" applyFont="1" applyFill="1" applyBorder="1" applyAlignment="1" applyProtection="1">
      <alignment wrapText="1"/>
      <protection/>
    </xf>
    <xf numFmtId="189" fontId="24" fillId="0" borderId="0" xfId="43" applyNumberFormat="1" applyFont="1" applyFill="1" applyBorder="1" applyAlignment="1" applyProtection="1">
      <alignment horizontal="right" wrapText="1"/>
      <protection/>
    </xf>
    <xf numFmtId="189" fontId="30" fillId="0" borderId="0" xfId="43" applyNumberFormat="1" applyFont="1" applyFill="1" applyBorder="1" applyAlignment="1" applyProtection="1">
      <alignment horizontal="right"/>
      <protection/>
    </xf>
    <xf numFmtId="0" fontId="3" fillId="0" borderId="10" xfId="15" applyFont="1" applyFill="1" applyBorder="1" applyAlignment="1">
      <alignment/>
      <protection/>
    </xf>
    <xf numFmtId="189" fontId="3" fillId="0" borderId="15" xfId="43" applyNumberFormat="1" applyFont="1" applyFill="1" applyBorder="1" applyAlignment="1" applyProtection="1">
      <alignment/>
      <protection/>
    </xf>
    <xf numFmtId="189" fontId="22" fillId="0" borderId="15" xfId="43" applyNumberFormat="1" applyFont="1" applyFill="1" applyBorder="1" applyAlignment="1" applyProtection="1">
      <alignment/>
      <protection/>
    </xf>
    <xf numFmtId="189" fontId="17" fillId="0" borderId="10" xfId="43" applyNumberFormat="1" applyFont="1" applyFill="1" applyBorder="1" applyAlignment="1" applyProtection="1">
      <alignment horizontal="right"/>
      <protection/>
    </xf>
    <xf numFmtId="189" fontId="17" fillId="0" borderId="0" xfId="43" applyNumberFormat="1" applyFont="1" applyFill="1" applyBorder="1" applyAlignment="1" applyProtection="1">
      <alignment/>
      <protection/>
    </xf>
    <xf numFmtId="189" fontId="6" fillId="0" borderId="0" xfId="15" applyNumberFormat="1" applyFont="1" applyFill="1" applyAlignment="1">
      <alignment/>
      <protection/>
    </xf>
    <xf numFmtId="189" fontId="6" fillId="0" borderId="0" xfId="15" applyNumberFormat="1" applyFont="1" applyFill="1" applyBorder="1" applyAlignment="1">
      <alignment/>
      <protection/>
    </xf>
    <xf numFmtId="189" fontId="24" fillId="0" borderId="0" xfId="15" applyNumberFormat="1" applyFont="1" applyFill="1" applyAlignment="1">
      <alignment/>
      <protection/>
    </xf>
    <xf numFmtId="189" fontId="22" fillId="0" borderId="0" xfId="43" applyNumberFormat="1" applyFont="1" applyFill="1" applyBorder="1" applyAlignment="1" applyProtection="1">
      <alignment horizontal="center"/>
      <protection/>
    </xf>
    <xf numFmtId="189" fontId="3" fillId="0" borderId="16" xfId="43" applyNumberFormat="1" applyFont="1" applyFill="1" applyBorder="1" applyAlignment="1" applyProtection="1">
      <alignment/>
      <protection/>
    </xf>
    <xf numFmtId="189" fontId="3" fillId="0" borderId="12" xfId="43" applyNumberFormat="1" applyFont="1" applyFill="1" applyBorder="1" applyAlignment="1" applyProtection="1">
      <alignment/>
      <protection/>
    </xf>
    <xf numFmtId="189" fontId="22" fillId="0" borderId="12" xfId="43" applyNumberFormat="1" applyFont="1" applyFill="1" applyBorder="1" applyAlignment="1" applyProtection="1">
      <alignment/>
      <protection/>
    </xf>
    <xf numFmtId="189" fontId="17" fillId="0" borderId="12" xfId="43" applyNumberFormat="1" applyFont="1" applyFill="1" applyBorder="1" applyAlignment="1" applyProtection="1">
      <alignment/>
      <protection/>
    </xf>
    <xf numFmtId="0" fontId="6" fillId="0" borderId="0" xfId="15" applyFont="1" applyFill="1" applyAlignment="1">
      <alignment horizontal="left" indent="1"/>
      <protection/>
    </xf>
    <xf numFmtId="0" fontId="6" fillId="0" borderId="0" xfId="15" applyFont="1" applyFill="1" applyBorder="1" applyAlignment="1" quotePrefix="1">
      <alignment/>
      <protection/>
    </xf>
    <xf numFmtId="49" fontId="6" fillId="0" borderId="0" xfId="15" applyNumberFormat="1" applyFont="1" applyFill="1" applyAlignment="1">
      <alignment horizontal="left" indent="1"/>
      <protection/>
    </xf>
    <xf numFmtId="0" fontId="2" fillId="0" borderId="15" xfId="15" applyFont="1" applyFill="1" applyBorder="1" applyAlignment="1">
      <alignment horizontal="left"/>
      <protection/>
    </xf>
    <xf numFmtId="0" fontId="2" fillId="0" borderId="15"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87"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187" fontId="3" fillId="0" borderId="0" xfId="43" applyNumberFormat="1" applyFont="1" applyFill="1" applyBorder="1" applyAlignment="1" applyProtection="1">
      <alignment horizontal="right"/>
      <protection/>
    </xf>
    <xf numFmtId="189" fontId="3" fillId="0" borderId="10" xfId="43" applyNumberFormat="1" applyFont="1" applyFill="1" applyBorder="1" applyAlignment="1" applyProtection="1">
      <alignment horizontal="center"/>
      <protection/>
    </xf>
    <xf numFmtId="189" fontId="3" fillId="0" borderId="10" xfId="43" applyNumberFormat="1" applyFont="1" applyFill="1" applyBorder="1" applyAlignment="1" applyProtection="1">
      <alignment horizontal="right"/>
      <protection/>
    </xf>
    <xf numFmtId="189" fontId="2" fillId="0" borderId="0" xfId="15" applyNumberFormat="1" applyFont="1" applyFill="1" applyBorder="1" applyAlignment="1">
      <alignment horizontal="center"/>
      <protection/>
    </xf>
    <xf numFmtId="189" fontId="3" fillId="0" borderId="12" xfId="43" applyNumberFormat="1" applyFont="1" applyFill="1" applyBorder="1" applyAlignment="1" applyProtection="1">
      <alignment horizontal="center"/>
      <protection/>
    </xf>
    <xf numFmtId="189" fontId="3" fillId="0" borderId="12" xfId="43" applyNumberFormat="1" applyFont="1" applyFill="1" applyBorder="1" applyAlignment="1" applyProtection="1">
      <alignment horizontal="right"/>
      <protection/>
    </xf>
    <xf numFmtId="189" fontId="2" fillId="0" borderId="12" xfId="43" applyNumberFormat="1" applyFont="1" applyFill="1" applyBorder="1" applyAlignment="1" applyProtection="1">
      <alignment horizontal="right"/>
      <protection/>
    </xf>
    <xf numFmtId="179" fontId="3" fillId="0" borderId="0" xfId="43" applyFont="1" applyFill="1" applyAlignment="1">
      <alignment horizontal="left"/>
    </xf>
    <xf numFmtId="0" fontId="6" fillId="0" borderId="0" xfId="15" applyFont="1" applyFill="1" applyBorder="1" applyAlignment="1">
      <alignment horizontal="left"/>
      <protection/>
    </xf>
    <xf numFmtId="187" fontId="2" fillId="0" borderId="0" xfId="15" applyNumberFormat="1" applyFont="1" applyFill="1" applyBorder="1" applyAlignment="1">
      <alignment horizontal="left"/>
      <protection/>
    </xf>
    <xf numFmtId="189" fontId="32" fillId="0" borderId="0" xfId="43" applyNumberFormat="1" applyFont="1" applyFill="1" applyAlignment="1">
      <alignment horizontal="center" wrapText="1"/>
    </xf>
    <xf numFmtId="189" fontId="17" fillId="0" borderId="10" xfId="43" applyNumberFormat="1" applyFont="1" applyFill="1" applyBorder="1" applyAlignment="1" applyProtection="1">
      <alignment horizontal="center"/>
      <protection/>
    </xf>
    <xf numFmtId="0" fontId="30" fillId="0" borderId="0" xfId="15" applyFont="1" applyFill="1" applyAlignment="1">
      <alignment horizontal="center"/>
      <protection/>
    </xf>
    <xf numFmtId="189" fontId="17" fillId="0" borderId="0" xfId="43" applyNumberFormat="1" applyFont="1" applyFill="1" applyAlignment="1">
      <alignment/>
    </xf>
    <xf numFmtId="189" fontId="17" fillId="0" borderId="0" xfId="43" applyNumberFormat="1" applyFont="1" applyFill="1" applyAlignment="1">
      <alignment/>
    </xf>
    <xf numFmtId="0" fontId="33" fillId="0" borderId="0" xfId="15" applyFont="1" applyFill="1" applyAlignment="1" quotePrefix="1">
      <alignment horizontal="right" wrapText="1"/>
      <protection/>
    </xf>
    <xf numFmtId="9" fontId="22" fillId="0" borderId="0" xfId="65" applyFont="1" applyFill="1" applyAlignment="1">
      <alignment horizontal="center"/>
    </xf>
    <xf numFmtId="191" fontId="17" fillId="0" borderId="0" xfId="43" applyNumberFormat="1" applyFont="1" applyFill="1" applyAlignment="1">
      <alignment/>
    </xf>
    <xf numFmtId="9" fontId="22" fillId="0" borderId="0" xfId="65" applyFont="1" applyFill="1" applyBorder="1" applyAlignment="1" applyProtection="1">
      <alignment horizontal="center"/>
      <protection/>
    </xf>
    <xf numFmtId="0" fontId="5" fillId="0" borderId="0" xfId="15" applyFont="1" applyFill="1">
      <alignment/>
      <protection/>
    </xf>
    <xf numFmtId="189" fontId="5" fillId="0" borderId="0" xfId="15" applyNumberFormat="1" applyFont="1" applyFill="1">
      <alignment/>
      <protection/>
    </xf>
    <xf numFmtId="187" fontId="3" fillId="0" borderId="0" xfId="15" applyNumberFormat="1" applyFont="1" applyFill="1" applyBorder="1" applyAlignment="1">
      <alignment horizontal="left"/>
      <protection/>
    </xf>
    <xf numFmtId="191" fontId="22" fillId="0" borderId="0" xfId="43" applyNumberFormat="1" applyFont="1" applyFill="1" applyAlignment="1">
      <alignment/>
    </xf>
    <xf numFmtId="189" fontId="22" fillId="0" borderId="0" xfId="43" applyNumberFormat="1" applyFont="1" applyFill="1" applyAlignment="1">
      <alignment/>
    </xf>
    <xf numFmtId="0" fontId="34" fillId="0" borderId="0" xfId="15" applyFont="1" applyFill="1" applyAlignment="1" quotePrefix="1">
      <alignment horizontal="right" wrapText="1"/>
      <protection/>
    </xf>
    <xf numFmtId="187" fontId="6" fillId="0" borderId="0" xfId="15" applyNumberFormat="1" applyFont="1" applyFill="1" applyBorder="1" applyAlignment="1">
      <alignment horizontal="left"/>
      <protection/>
    </xf>
    <xf numFmtId="0" fontId="6" fillId="0" borderId="0" xfId="15" applyFont="1" applyFill="1" applyAlignment="1" quotePrefix="1">
      <alignment/>
      <protection/>
    </xf>
    <xf numFmtId="9" fontId="17" fillId="0" borderId="11" xfId="65" applyFont="1" applyFill="1" applyBorder="1" applyAlignment="1" applyProtection="1">
      <alignment horizontal="center"/>
      <protection/>
    </xf>
    <xf numFmtId="0" fontId="6" fillId="0" borderId="0" xfId="15" applyFont="1" applyFill="1" applyAlignment="1">
      <alignment horizontal="justify"/>
      <protection/>
    </xf>
    <xf numFmtId="0" fontId="6" fillId="0" borderId="0" xfId="15" applyFont="1" applyFill="1" applyAlignment="1" quotePrefix="1">
      <alignment horizontal="justify" wrapText="1"/>
      <protection/>
    </xf>
    <xf numFmtId="0" fontId="3" fillId="0" borderId="0" xfId="0" applyFont="1" applyFill="1" applyBorder="1" applyAlignment="1">
      <alignment/>
    </xf>
    <xf numFmtId="0" fontId="6" fillId="0" borderId="0" xfId="0" applyFont="1" applyFill="1" applyBorder="1" applyAlignment="1">
      <alignment horizontal="left" indent="1"/>
    </xf>
    <xf numFmtId="189" fontId="6" fillId="0" borderId="0" xfId="15" applyNumberFormat="1" applyFont="1" applyFill="1">
      <alignment/>
      <protection/>
    </xf>
    <xf numFmtId="189" fontId="3" fillId="0" borderId="0" xfId="43" applyNumberFormat="1" applyFont="1" applyFill="1" applyBorder="1" applyAlignment="1" applyProtection="1">
      <alignment horizontal="center" wrapText="1"/>
      <protection/>
    </xf>
    <xf numFmtId="0" fontId="6"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0"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6" fillId="0" borderId="12" xfId="15" applyNumberFormat="1" applyFont="1" applyFill="1" applyBorder="1" applyAlignment="1" quotePrefix="1">
      <alignment horizontal="center" wrapText="1"/>
      <protection/>
    </xf>
    <xf numFmtId="0" fontId="6" fillId="0" borderId="12" xfId="15" applyFont="1" applyFill="1" applyBorder="1" applyAlignment="1">
      <alignment wrapText="1"/>
      <protection/>
    </xf>
    <xf numFmtId="14" fontId="6" fillId="0" borderId="12" xfId="15" applyNumberFormat="1" applyFont="1" applyFill="1" applyBorder="1" applyAlignment="1">
      <alignment horizontal="center" wrapText="1"/>
      <protection/>
    </xf>
    <xf numFmtId="0" fontId="6" fillId="0" borderId="12" xfId="15" applyFont="1" applyFill="1" applyBorder="1" applyAlignment="1">
      <alignment horizontal="center" wrapText="1"/>
      <protection/>
    </xf>
    <xf numFmtId="0" fontId="35" fillId="0" borderId="12" xfId="15" applyFont="1" applyFill="1" applyBorder="1" applyAlignment="1">
      <alignment horizontal="center" wrapText="1"/>
      <protection/>
    </xf>
    <xf numFmtId="14" fontId="6" fillId="0" borderId="0" xfId="15" applyNumberFormat="1" applyFont="1" applyFill="1" applyBorder="1" applyAlignment="1" quotePrefix="1">
      <alignment horizontal="center" wrapText="1"/>
      <protection/>
    </xf>
    <xf numFmtId="14" fontId="6" fillId="0" borderId="0" xfId="15" applyNumberFormat="1" applyFont="1" applyFill="1" applyBorder="1" applyAlignment="1">
      <alignment horizontal="center" wrapText="1"/>
      <protection/>
    </xf>
    <xf numFmtId="0" fontId="6" fillId="0" borderId="0" xfId="15" applyFont="1" applyFill="1" applyBorder="1" applyAlignment="1">
      <alignment horizontal="center" wrapText="1"/>
      <protection/>
    </xf>
    <xf numFmtId="0" fontId="35" fillId="0" borderId="0" xfId="15" applyFont="1" applyFill="1" applyBorder="1" applyAlignment="1">
      <alignment horizontal="center" wrapText="1"/>
      <protection/>
    </xf>
    <xf numFmtId="181" fontId="22" fillId="0" borderId="0" xfId="43" applyNumberFormat="1" applyFont="1" applyFill="1" applyBorder="1" applyAlignment="1">
      <alignment/>
    </xf>
    <xf numFmtId="181" fontId="22" fillId="0" borderId="0" xfId="43" applyNumberFormat="1" applyFont="1" applyBorder="1" applyAlignment="1">
      <alignment/>
    </xf>
    <xf numFmtId="181" fontId="22" fillId="0" borderId="0" xfId="43" applyNumberFormat="1" applyFont="1" applyFill="1" applyAlignment="1">
      <alignment horizontal="right"/>
    </xf>
    <xf numFmtId="181" fontId="24" fillId="0" borderId="0" xfId="43" applyNumberFormat="1" applyFont="1" applyBorder="1" applyAlignment="1">
      <alignment/>
    </xf>
    <xf numFmtId="0" fontId="6"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0" xfId="15" applyFont="1" applyFill="1" applyBorder="1" applyAlignment="1">
      <alignment horizontal="center"/>
      <protection/>
    </xf>
    <xf numFmtId="0" fontId="2" fillId="0" borderId="13" xfId="15" applyFont="1" applyFill="1" applyBorder="1" applyAlignment="1">
      <alignment horizontal="center"/>
      <protection/>
    </xf>
    <xf numFmtId="189" fontId="2" fillId="0" borderId="13" xfId="43" applyNumberFormat="1" applyFont="1" applyFill="1" applyBorder="1" applyAlignment="1" applyProtection="1">
      <alignment horizontal="right"/>
      <protection/>
    </xf>
    <xf numFmtId="189" fontId="2" fillId="0" borderId="11" xfId="43" applyNumberFormat="1" applyFont="1" applyFill="1" applyBorder="1" applyAlignment="1" applyProtection="1">
      <alignment horizontal="center"/>
      <protection/>
    </xf>
    <xf numFmtId="189" fontId="2" fillId="0" borderId="17" xfId="43" applyNumberFormat="1" applyFont="1" applyFill="1" applyBorder="1" applyAlignment="1" applyProtection="1">
      <alignment horizontal="right"/>
      <protection/>
    </xf>
    <xf numFmtId="0" fontId="2" fillId="0" borderId="10" xfId="15" applyFont="1" applyFill="1" applyBorder="1" applyAlignment="1">
      <alignment/>
      <protection/>
    </xf>
    <xf numFmtId="189" fontId="2" fillId="0" borderId="10" xfId="43" applyNumberFormat="1" applyFont="1" applyFill="1" applyBorder="1" applyAlignment="1" applyProtection="1">
      <alignment horizontal="center" wrapText="1"/>
      <protection/>
    </xf>
    <xf numFmtId="179" fontId="3" fillId="0" borderId="0" xfId="43" applyFont="1" applyFill="1" applyAlignment="1">
      <alignment/>
    </xf>
    <xf numFmtId="179" fontId="3" fillId="0" borderId="0" xfId="43" applyFont="1" applyFill="1" applyBorder="1" applyAlignment="1" applyProtection="1">
      <alignment horizontal="right"/>
      <protection/>
    </xf>
    <xf numFmtId="179" fontId="3" fillId="0" borderId="10" xfId="43" applyFont="1" applyFill="1" applyBorder="1" applyAlignment="1">
      <alignment/>
    </xf>
    <xf numFmtId="179" fontId="3" fillId="0" borderId="10" xfId="43" applyFont="1" applyFill="1" applyBorder="1" applyAlignment="1" applyProtection="1">
      <alignment horizontal="right"/>
      <protection/>
    </xf>
    <xf numFmtId="0" fontId="2" fillId="0" borderId="12" xfId="15" applyFont="1" applyFill="1" applyBorder="1" applyAlignment="1">
      <alignment/>
      <protection/>
    </xf>
    <xf numFmtId="179" fontId="3" fillId="0" borderId="12" xfId="43" applyFont="1" applyFill="1" applyBorder="1" applyAlignment="1">
      <alignment/>
    </xf>
    <xf numFmtId="10" fontId="2" fillId="0" borderId="0" xfId="65" applyNumberFormat="1" applyFont="1" applyFill="1" applyBorder="1" applyAlignment="1" applyProtection="1">
      <alignment horizontal="center"/>
      <protection/>
    </xf>
    <xf numFmtId="187" fontId="36" fillId="0" borderId="0" xfId="43" applyNumberFormat="1" applyFont="1" applyFill="1" applyBorder="1" applyAlignment="1" applyProtection="1">
      <alignment horizontal="center" wrapText="1"/>
      <protection/>
    </xf>
    <xf numFmtId="189" fontId="36" fillId="0" borderId="0" xfId="43" applyNumberFormat="1" applyFont="1" applyFill="1" applyBorder="1" applyAlignment="1" applyProtection="1">
      <alignment horizontal="center"/>
      <protection/>
    </xf>
    <xf numFmtId="187" fontId="24" fillId="0" borderId="0" xfId="15" applyNumberFormat="1" applyFont="1" applyFill="1" applyBorder="1" applyAlignment="1">
      <alignment/>
      <protection/>
    </xf>
    <xf numFmtId="189" fontId="22" fillId="0" borderId="16" xfId="43" applyNumberFormat="1" applyFont="1" applyFill="1" applyBorder="1" applyAlignment="1" applyProtection="1">
      <alignment horizontal="right"/>
      <protection/>
    </xf>
    <xf numFmtId="9" fontId="3" fillId="0" borderId="0" xfId="65" applyFont="1" applyFill="1" applyBorder="1" applyAlignment="1" applyProtection="1">
      <alignment horizontal="right"/>
      <protection/>
    </xf>
    <xf numFmtId="9" fontId="6" fillId="0" borderId="12" xfId="65" applyFont="1" applyFill="1" applyBorder="1" applyAlignment="1" applyProtection="1">
      <alignment horizontal="center"/>
      <protection/>
    </xf>
    <xf numFmtId="189" fontId="24" fillId="0" borderId="16" xfId="43" applyNumberFormat="1" applyFont="1" applyFill="1" applyBorder="1" applyAlignment="1" applyProtection="1">
      <alignment horizontal="right"/>
      <protection/>
    </xf>
    <xf numFmtId="189" fontId="6" fillId="0" borderId="12" xfId="43" applyNumberFormat="1" applyFont="1" applyFill="1" applyBorder="1" applyAlignment="1" applyProtection="1">
      <alignment horizontal="right"/>
      <protection/>
    </xf>
    <xf numFmtId="0" fontId="3" fillId="0" borderId="0" xfId="0" applyFont="1" applyFill="1" applyAlignment="1">
      <alignment horizontal="justify" wrapText="1"/>
    </xf>
    <xf numFmtId="0" fontId="2" fillId="0" borderId="0" xfId="15" applyFont="1" applyFill="1" applyAlignment="1">
      <alignment horizontal="justify"/>
      <protection/>
    </xf>
    <xf numFmtId="189" fontId="3" fillId="0" borderId="0" xfId="0" applyNumberFormat="1" applyFont="1" applyFill="1" applyAlignment="1">
      <alignment/>
    </xf>
    <xf numFmtId="177" fontId="24" fillId="0" borderId="0" xfId="43" applyNumberFormat="1" applyFont="1" applyFill="1" applyBorder="1" applyAlignment="1" quotePrefix="1">
      <alignment horizontal="right"/>
    </xf>
    <xf numFmtId="0" fontId="17" fillId="0" borderId="0" xfId="0" applyFont="1" applyFill="1" applyBorder="1" applyAlignment="1" quotePrefix="1">
      <alignment/>
    </xf>
    <xf numFmtId="189" fontId="22" fillId="0" borderId="12" xfId="43" applyNumberFormat="1" applyFont="1" applyFill="1" applyBorder="1" applyAlignment="1" applyProtection="1">
      <alignment horizontal="right"/>
      <protection/>
    </xf>
    <xf numFmtId="0" fontId="2" fillId="0" borderId="0" xfId="0" applyFont="1" applyFill="1" applyBorder="1" applyAlignment="1" quotePrefix="1">
      <alignment/>
    </xf>
    <xf numFmtId="181" fontId="3" fillId="0" borderId="0" xfId="0" applyNumberFormat="1" applyFont="1" applyFill="1" applyAlignment="1">
      <alignment/>
    </xf>
    <xf numFmtId="181" fontId="22" fillId="0" borderId="0" xfId="43" applyNumberFormat="1" applyFont="1" applyFill="1" applyAlignment="1">
      <alignment/>
    </xf>
    <xf numFmtId="181" fontId="3" fillId="0" borderId="0" xfId="43" applyNumberFormat="1" applyFont="1" applyFill="1" applyAlignment="1">
      <alignment/>
    </xf>
    <xf numFmtId="187" fontId="3" fillId="0" borderId="0" xfId="15" applyNumberFormat="1" applyFont="1" applyFill="1">
      <alignment/>
      <protection/>
    </xf>
    <xf numFmtId="0" fontId="2" fillId="0" borderId="10" xfId="15" applyFont="1" applyFill="1" applyBorder="1" applyAlignment="1">
      <alignment horizontal="left"/>
      <protection/>
    </xf>
    <xf numFmtId="0" fontId="3" fillId="0" borderId="10" xfId="15" applyFont="1" applyFill="1" applyBorder="1" applyAlignment="1">
      <alignment horizontal="left"/>
      <protection/>
    </xf>
    <xf numFmtId="181" fontId="3" fillId="0" borderId="0" xfId="15" applyNumberFormat="1" applyFont="1" applyFill="1">
      <alignment/>
      <protection/>
    </xf>
    <xf numFmtId="0" fontId="3" fillId="0" borderId="12" xfId="0" applyFont="1" applyFill="1" applyBorder="1" applyAlignment="1">
      <alignment/>
    </xf>
    <xf numFmtId="0" fontId="3" fillId="0" borderId="12" xfId="15" applyFont="1" applyFill="1" applyBorder="1" applyAlignment="1">
      <alignment horizontal="left"/>
      <protection/>
    </xf>
    <xf numFmtId="0" fontId="2" fillId="0" borderId="12" xfId="15" applyFont="1" applyFill="1" applyBorder="1" applyAlignment="1">
      <alignment horizontal="center"/>
      <protection/>
    </xf>
    <xf numFmtId="0" fontId="3"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xf>
    <xf numFmtId="0" fontId="5" fillId="0" borderId="0" xfId="15" applyFont="1" applyFill="1" applyAlignment="1" quotePrefix="1">
      <alignment horizontal="right"/>
      <protection/>
    </xf>
    <xf numFmtId="0" fontId="25" fillId="0" borderId="0" xfId="15" applyFont="1" applyFill="1" applyAlignment="1">
      <alignment/>
      <protection/>
    </xf>
    <xf numFmtId="0" fontId="6" fillId="0" borderId="0" xfId="0" applyFont="1" applyFill="1" applyBorder="1" applyAlignment="1">
      <alignment wrapText="1"/>
    </xf>
    <xf numFmtId="0" fontId="24" fillId="0" borderId="10" xfId="0" applyFont="1" applyFill="1" applyBorder="1" applyAlignment="1">
      <alignment horizontal="center" wrapText="1"/>
    </xf>
    <xf numFmtId="0" fontId="22" fillId="0" borderId="0" xfId="0" applyFont="1" applyFill="1" applyBorder="1" applyAlignment="1">
      <alignment horizontal="center"/>
    </xf>
    <xf numFmtId="0" fontId="22" fillId="0" borderId="0" xfId="0" applyFont="1" applyFill="1" applyAlignment="1">
      <alignment horizontal="center"/>
    </xf>
    <xf numFmtId="0" fontId="22" fillId="0" borderId="12" xfId="0" applyFont="1" applyFill="1" applyBorder="1" applyAlignment="1" quotePrefix="1">
      <alignment horizontal="center"/>
    </xf>
    <xf numFmtId="0" fontId="3" fillId="33" borderId="0" xfId="0" applyFont="1" applyFill="1" applyAlignment="1">
      <alignment/>
    </xf>
    <xf numFmtId="0" fontId="3" fillId="34" borderId="0" xfId="0" applyFont="1" applyFill="1" applyAlignment="1">
      <alignment/>
    </xf>
    <xf numFmtId="0" fontId="2" fillId="0" borderId="0" xfId="0" applyFont="1" applyFill="1" applyAlignment="1">
      <alignment horizontal="left" wrapText="1"/>
    </xf>
    <xf numFmtId="0" fontId="3" fillId="34" borderId="0" xfId="0" applyFont="1" applyFill="1" applyAlignment="1">
      <alignment horizontal="center"/>
    </xf>
    <xf numFmtId="0" fontId="38"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right" wrapText="1"/>
    </xf>
    <xf numFmtId="0" fontId="3" fillId="0" borderId="0" xfId="0" applyFont="1" applyFill="1" applyAlignment="1" quotePrefix="1">
      <alignment horizontal="center"/>
    </xf>
    <xf numFmtId="0" fontId="37" fillId="0" borderId="0" xfId="0" applyFont="1" applyFill="1" applyAlignment="1">
      <alignment/>
    </xf>
    <xf numFmtId="0" fontId="41" fillId="0" borderId="0" xfId="0" applyFont="1" applyFill="1" applyAlignment="1">
      <alignment horizontal="right"/>
    </xf>
    <xf numFmtId="0" fontId="37" fillId="33" borderId="0" xfId="0" applyFont="1" applyFill="1" applyAlignment="1">
      <alignment/>
    </xf>
    <xf numFmtId="0" fontId="37" fillId="33" borderId="10" xfId="0" applyFont="1" applyFill="1" applyBorder="1" applyAlignment="1">
      <alignment/>
    </xf>
    <xf numFmtId="0" fontId="37" fillId="33" borderId="0" xfId="0" applyFont="1" applyFill="1" applyAlignment="1">
      <alignment horizontal="center" wrapText="1"/>
    </xf>
    <xf numFmtId="0" fontId="37" fillId="33" borderId="18" xfId="0" applyFont="1" applyFill="1" applyBorder="1" applyAlignment="1">
      <alignment wrapText="1"/>
    </xf>
    <xf numFmtId="0" fontId="37" fillId="33" borderId="18" xfId="0" applyFont="1" applyFill="1" applyBorder="1" applyAlignment="1">
      <alignment horizontal="center" wrapText="1"/>
    </xf>
    <xf numFmtId="0" fontId="38" fillId="0" borderId="0" xfId="0" applyFont="1" applyFill="1" applyAlignment="1">
      <alignment wrapText="1"/>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179" fontId="0" fillId="0" borderId="0" xfId="43" applyFill="1" applyAlignment="1">
      <alignment/>
    </xf>
    <xf numFmtId="0" fontId="2" fillId="0" borderId="0" xfId="0" applyFont="1" applyFill="1" applyAlignment="1">
      <alignment/>
    </xf>
    <xf numFmtId="0" fontId="2" fillId="0" borderId="0" xfId="0" applyFont="1" applyFill="1" applyBorder="1" applyAlignment="1">
      <alignment/>
    </xf>
    <xf numFmtId="189" fontId="17" fillId="0" borderId="11" xfId="43" applyNumberFormat="1" applyFont="1" applyFill="1" applyBorder="1" applyAlignment="1" applyProtection="1">
      <alignment/>
      <protection/>
    </xf>
    <xf numFmtId="0" fontId="3" fillId="0" borderId="11" xfId="0" applyFont="1" applyFill="1" applyBorder="1" applyAlignment="1">
      <alignment/>
    </xf>
    <xf numFmtId="179" fontId="0" fillId="0" borderId="11" xfId="43" applyFill="1" applyBorder="1" applyAlignment="1">
      <alignment/>
    </xf>
    <xf numFmtId="0" fontId="2" fillId="0" borderId="0" xfId="0" applyFont="1" applyFill="1" applyAlignment="1">
      <alignment horizontal="center"/>
    </xf>
    <xf numFmtId="187" fontId="42" fillId="0" borderId="0" xfId="15" applyNumberFormat="1" applyFont="1" applyFill="1" applyBorder="1">
      <alignment/>
      <protection/>
    </xf>
    <xf numFmtId="187" fontId="43" fillId="0" borderId="0" xfId="43" applyNumberFormat="1" applyFont="1" applyFill="1" applyBorder="1" applyAlignment="1" applyProtection="1">
      <alignment/>
      <protection/>
    </xf>
    <xf numFmtId="187" fontId="2" fillId="0" borderId="0" xfId="15" applyNumberFormat="1" applyFont="1" applyFill="1" applyAlignment="1">
      <alignment horizontal="center"/>
      <protection/>
    </xf>
    <xf numFmtId="187" fontId="44" fillId="0" borderId="0" xfId="15" applyNumberFormat="1" applyFont="1" applyFill="1" applyBorder="1" applyAlignment="1">
      <alignment/>
      <protection/>
    </xf>
    <xf numFmtId="187" fontId="104" fillId="0" borderId="0" xfId="15" applyNumberFormat="1" applyFont="1" applyFill="1" applyBorder="1" applyAlignment="1">
      <alignment horizontal="left"/>
      <protection/>
    </xf>
    <xf numFmtId="187" fontId="105" fillId="0" borderId="0" xfId="15" applyNumberFormat="1" applyFont="1" applyFill="1" applyBorder="1" applyAlignment="1">
      <alignment/>
      <protection/>
    </xf>
    <xf numFmtId="187" fontId="104" fillId="0" borderId="0" xfId="15" applyNumberFormat="1" applyFont="1" applyFill="1" applyBorder="1" applyAlignment="1">
      <alignment/>
      <protection/>
    </xf>
    <xf numFmtId="187" fontId="105" fillId="0" borderId="0" xfId="15" applyNumberFormat="1" applyFont="1" applyFill="1" applyBorder="1">
      <alignment/>
      <protection/>
    </xf>
    <xf numFmtId="0" fontId="3" fillId="0" borderId="0" xfId="15" applyNumberFormat="1" applyFont="1" applyFill="1" applyAlignment="1">
      <alignment/>
      <protection/>
    </xf>
    <xf numFmtId="0" fontId="17" fillId="0" borderId="0" xfId="15" applyFont="1" applyFill="1" applyAlignment="1">
      <alignment horizontal="center"/>
      <protection/>
    </xf>
    <xf numFmtId="14" fontId="2" fillId="0" borderId="0" xfId="43" applyNumberFormat="1" applyFont="1" applyFill="1" applyBorder="1" applyAlignment="1" applyProtection="1">
      <alignment horizontal="center"/>
      <protection/>
    </xf>
    <xf numFmtId="181" fontId="22" fillId="0" borderId="12" xfId="43" applyNumberFormat="1" applyFont="1" applyFill="1" applyBorder="1" applyAlignment="1" applyProtection="1">
      <alignment horizontal="right"/>
      <protection/>
    </xf>
    <xf numFmtId="0" fontId="36" fillId="0" borderId="0" xfId="15" applyNumberFormat="1" applyFont="1" applyFill="1" applyAlignment="1">
      <alignment horizontal="left"/>
      <protection/>
    </xf>
    <xf numFmtId="9" fontId="0" fillId="0" borderId="0" xfId="65" applyFill="1" applyAlignment="1">
      <alignment/>
    </xf>
    <xf numFmtId="187" fontId="17" fillId="0" borderId="0" xfId="43" applyNumberFormat="1" applyFont="1" applyFill="1" applyBorder="1" applyAlignment="1" applyProtection="1">
      <alignment horizontal="right"/>
      <protection/>
    </xf>
    <xf numFmtId="0" fontId="16" fillId="0" borderId="0" xfId="62" applyFont="1" applyFill="1" applyBorder="1" applyAlignment="1">
      <alignment horizontal="left"/>
      <protection/>
    </xf>
    <xf numFmtId="0" fontId="22" fillId="0" borderId="0" xfId="15" applyFont="1" applyFill="1" applyBorder="1">
      <alignment/>
      <protection/>
    </xf>
    <xf numFmtId="192" fontId="22" fillId="0" borderId="0" xfId="62" applyNumberFormat="1" applyFont="1" applyFill="1" applyBorder="1" applyAlignment="1">
      <alignment/>
      <protection/>
    </xf>
    <xf numFmtId="0" fontId="22" fillId="0" borderId="0" xfId="62" applyNumberFormat="1" applyFont="1" applyFill="1" applyBorder="1" applyAlignment="1">
      <alignment horizontal="center"/>
      <protection/>
    </xf>
    <xf numFmtId="189" fontId="22" fillId="0" borderId="0" xfId="62" applyNumberFormat="1" applyFont="1" applyFill="1" applyBorder="1">
      <alignment/>
      <protection/>
    </xf>
    <xf numFmtId="0" fontId="43" fillId="0" borderId="0" xfId="15" applyNumberFormat="1" applyFont="1" applyFill="1" applyBorder="1" applyAlignment="1">
      <alignment/>
      <protection/>
    </xf>
    <xf numFmtId="187" fontId="22" fillId="0" borderId="0" xfId="15" applyNumberFormat="1" applyFont="1" applyFill="1" applyBorder="1" applyAlignment="1">
      <alignment horizontal="right"/>
      <protection/>
    </xf>
    <xf numFmtId="0" fontId="22" fillId="0" borderId="0" xfId="15" applyFont="1" applyFill="1" applyBorder="1" applyAlignment="1">
      <alignment horizontal="right"/>
      <protection/>
    </xf>
    <xf numFmtId="0" fontId="48" fillId="0" borderId="0" xfId="15" applyNumberFormat="1" applyFont="1" applyFill="1" applyBorder="1" applyAlignment="1">
      <alignment horizontal="right"/>
      <protection/>
    </xf>
    <xf numFmtId="0" fontId="49" fillId="0" borderId="10" xfId="15" applyNumberFormat="1" applyFont="1" applyFill="1" applyBorder="1" applyAlignment="1">
      <alignment/>
      <protection/>
    </xf>
    <xf numFmtId="0" fontId="22" fillId="0" borderId="10" xfId="15" applyFont="1" applyFill="1" applyBorder="1">
      <alignment/>
      <protection/>
    </xf>
    <xf numFmtId="192" fontId="22" fillId="0" borderId="10" xfId="62" applyNumberFormat="1" applyFont="1" applyFill="1" applyBorder="1" applyAlignment="1">
      <alignment/>
      <protection/>
    </xf>
    <xf numFmtId="0" fontId="22" fillId="0" borderId="10" xfId="62" applyNumberFormat="1" applyFont="1" applyFill="1" applyBorder="1" applyAlignment="1">
      <alignment horizontal="center"/>
      <protection/>
    </xf>
    <xf numFmtId="189" fontId="22" fillId="0" borderId="10" xfId="62" applyNumberFormat="1" applyFont="1" applyFill="1" applyBorder="1">
      <alignment/>
      <protection/>
    </xf>
    <xf numFmtId="187" fontId="22" fillId="0" borderId="10" xfId="15" applyNumberFormat="1" applyFont="1" applyFill="1" applyBorder="1" applyAlignment="1">
      <alignment horizontal="right"/>
      <protection/>
    </xf>
    <xf numFmtId="0" fontId="22" fillId="0" borderId="10" xfId="15" applyFont="1" applyFill="1" applyBorder="1" applyAlignment="1">
      <alignment horizontal="right"/>
      <protection/>
    </xf>
    <xf numFmtId="187" fontId="24" fillId="0" borderId="10" xfId="43" applyNumberFormat="1" applyFont="1" applyFill="1" applyBorder="1" applyAlignment="1" applyProtection="1">
      <alignment horizontal="right"/>
      <protection/>
    </xf>
    <xf numFmtId="0" fontId="22" fillId="0" borderId="0" xfId="15" applyFont="1" applyFill="1" applyBorder="1" applyAlignment="1">
      <alignment horizontal="center"/>
      <protection/>
    </xf>
    <xf numFmtId="0" fontId="17" fillId="0" borderId="0" xfId="62" applyFont="1" applyFill="1" applyBorder="1" applyAlignment="1">
      <alignment/>
      <protection/>
    </xf>
    <xf numFmtId="0" fontId="30" fillId="0" borderId="0" xfId="43" applyNumberFormat="1" applyFont="1" applyFill="1" applyBorder="1" applyAlignment="1" applyProtection="1">
      <alignment horizontal="center"/>
      <protection/>
    </xf>
    <xf numFmtId="193" fontId="30" fillId="0" borderId="0" xfId="43" applyNumberFormat="1" applyFont="1" applyFill="1" applyBorder="1" applyAlignment="1" applyProtection="1">
      <alignment horizontal="right"/>
      <protection/>
    </xf>
    <xf numFmtId="187" fontId="30" fillId="0" borderId="0" xfId="43" applyNumberFormat="1" applyFont="1" applyFill="1" applyBorder="1" applyAlignment="1" applyProtection="1">
      <alignment horizontal="right"/>
      <protection/>
    </xf>
    <xf numFmtId="0" fontId="44" fillId="0" borderId="0" xfId="15" applyFont="1" applyFill="1" applyBorder="1" applyAlignment="1">
      <alignment horizontal="center"/>
      <protection/>
    </xf>
    <xf numFmtId="0" fontId="17" fillId="0" borderId="0" xfId="15" applyNumberFormat="1" applyFont="1" applyFill="1" applyBorder="1" applyAlignment="1">
      <alignment horizontal="center"/>
      <protection/>
    </xf>
    <xf numFmtId="0" fontId="44" fillId="0" borderId="0" xfId="15" applyFont="1" applyFill="1" applyBorder="1" applyAlignment="1">
      <alignment horizontal="center" vertical="center"/>
      <protection/>
    </xf>
    <xf numFmtId="0" fontId="17" fillId="0" borderId="0" xfId="15" applyNumberFormat="1" applyFont="1" applyFill="1" applyBorder="1" applyAlignment="1">
      <alignment horizontal="center" vertical="center"/>
      <protection/>
    </xf>
    <xf numFmtId="187" fontId="2" fillId="0" borderId="0" xfId="15" applyNumberFormat="1" applyFont="1" applyFill="1" applyBorder="1" applyAlignment="1">
      <alignment horizontal="center" vertical="center"/>
      <protection/>
    </xf>
    <xf numFmtId="0" fontId="17" fillId="0" borderId="0" xfId="15" applyNumberFormat="1" applyFont="1" applyFill="1" applyBorder="1" applyAlignment="1">
      <alignment horizontal="center" vertical="center" wrapText="1"/>
      <protection/>
    </xf>
    <xf numFmtId="187" fontId="36" fillId="0" borderId="0" xfId="43" applyNumberFormat="1" applyFont="1" applyFill="1" applyBorder="1" applyAlignment="1" applyProtection="1">
      <alignment horizontal="center" vertical="center" wrapText="1"/>
      <protection/>
    </xf>
    <xf numFmtId="189" fontId="36" fillId="0" borderId="0" xfId="43" applyNumberFormat="1" applyFont="1" applyFill="1" applyBorder="1" applyAlignment="1" applyProtection="1">
      <alignment horizontal="center" vertical="center"/>
      <protection/>
    </xf>
    <xf numFmtId="0" fontId="2" fillId="0" borderId="0" xfId="15" applyFont="1" applyFill="1" applyBorder="1">
      <alignment/>
      <protection/>
    </xf>
    <xf numFmtId="187" fontId="2" fillId="0" borderId="0" xfId="15" applyNumberFormat="1" applyFont="1" applyFill="1" applyBorder="1" applyAlignment="1" quotePrefix="1">
      <alignment horizontal="center"/>
      <protection/>
    </xf>
    <xf numFmtId="192" fontId="2" fillId="0" borderId="0" xfId="62" applyNumberFormat="1" applyFont="1" applyFill="1" applyBorder="1" applyAlignment="1">
      <alignment/>
      <protection/>
    </xf>
    <xf numFmtId="192" fontId="2" fillId="0" borderId="0" xfId="62" applyNumberFormat="1" applyFont="1" applyFill="1" applyBorder="1" applyAlignment="1">
      <alignment horizontal="right"/>
      <protection/>
    </xf>
    <xf numFmtId="0" fontId="17" fillId="0" borderId="0" xfId="62" applyNumberFormat="1" applyFont="1" applyFill="1" applyBorder="1" applyAlignment="1">
      <alignment horizontal="center"/>
      <protection/>
    </xf>
    <xf numFmtId="192" fontId="2" fillId="0" borderId="0" xfId="62" applyNumberFormat="1" applyFont="1" applyFill="1" applyBorder="1" applyAlignment="1">
      <alignment horizontal="center"/>
      <protection/>
    </xf>
    <xf numFmtId="192" fontId="17" fillId="0" borderId="0" xfId="62" applyNumberFormat="1" applyFont="1" applyFill="1" applyBorder="1" applyAlignment="1">
      <alignment horizontal="center"/>
      <protection/>
    </xf>
    <xf numFmtId="187" fontId="3" fillId="0" borderId="0" xfId="15" applyNumberFormat="1" applyFont="1" applyFill="1" applyBorder="1" applyAlignment="1" quotePrefix="1">
      <alignment horizontal="center"/>
      <protection/>
    </xf>
    <xf numFmtId="0" fontId="3" fillId="0" borderId="0" xfId="15" applyFont="1" applyFill="1" applyBorder="1">
      <alignment/>
      <protection/>
    </xf>
    <xf numFmtId="192" fontId="6" fillId="0" borderId="0" xfId="62" applyNumberFormat="1" applyFont="1" applyFill="1" applyBorder="1" applyAlignment="1">
      <alignment horizontal="right"/>
      <protection/>
    </xf>
    <xf numFmtId="0" fontId="22" fillId="0" borderId="0" xfId="62" applyNumberFormat="1" applyFont="1" applyFill="1" applyBorder="1" applyAlignment="1" quotePrefix="1">
      <alignment horizontal="center"/>
      <protection/>
    </xf>
    <xf numFmtId="192" fontId="3" fillId="0" borderId="0" xfId="62" applyNumberFormat="1" applyFont="1" applyFill="1" applyBorder="1" applyAlignment="1">
      <alignment horizontal="center"/>
      <protection/>
    </xf>
    <xf numFmtId="192" fontId="22" fillId="0" borderId="0" xfId="62" applyNumberFormat="1" applyFont="1" applyFill="1" applyBorder="1" applyAlignment="1">
      <alignment horizontal="center"/>
      <protection/>
    </xf>
    <xf numFmtId="189" fontId="22" fillId="0" borderId="0" xfId="43" applyNumberFormat="1" applyFont="1" applyFill="1" applyBorder="1" applyAlignment="1">
      <alignment horizontal="right"/>
    </xf>
    <xf numFmtId="189" fontId="22" fillId="0" borderId="0" xfId="43" applyNumberFormat="1" applyFont="1" applyFill="1" applyBorder="1" applyAlignment="1">
      <alignment/>
    </xf>
    <xf numFmtId="192" fontId="3" fillId="0" borderId="0" xfId="62" applyNumberFormat="1" applyFont="1" applyFill="1" applyBorder="1" applyAlignment="1">
      <alignment/>
      <protection/>
    </xf>
    <xf numFmtId="192" fontId="3" fillId="0" borderId="0" xfId="62" applyNumberFormat="1" applyFont="1" applyFill="1" applyBorder="1" applyAlignment="1">
      <alignment horizontal="right"/>
      <protection/>
    </xf>
    <xf numFmtId="192" fontId="2" fillId="0" borderId="0" xfId="62" applyNumberFormat="1" applyFont="1" applyFill="1" applyBorder="1" applyAlignment="1" quotePrefix="1">
      <alignment horizontal="center"/>
      <protection/>
    </xf>
    <xf numFmtId="192" fontId="3" fillId="0" borderId="0" xfId="62" applyNumberFormat="1" applyFont="1" applyFill="1" applyBorder="1" applyAlignment="1" quotePrefix="1">
      <alignment horizontal="center"/>
      <protection/>
    </xf>
    <xf numFmtId="192" fontId="6" fillId="0" borderId="0" xfId="62" applyNumberFormat="1" applyFont="1" applyFill="1" applyBorder="1" applyAlignment="1">
      <alignment horizontal="center"/>
      <protection/>
    </xf>
    <xf numFmtId="192" fontId="6" fillId="0" borderId="0" xfId="62" applyNumberFormat="1" applyFont="1" applyFill="1" applyBorder="1" applyAlignment="1">
      <alignment/>
      <protection/>
    </xf>
    <xf numFmtId="0" fontId="24" fillId="0" borderId="0" xfId="62" applyNumberFormat="1" applyFont="1" applyFill="1" applyBorder="1" applyAlignment="1">
      <alignment horizontal="center"/>
      <protection/>
    </xf>
    <xf numFmtId="192" fontId="24" fillId="0" borderId="0" xfId="62" applyNumberFormat="1" applyFont="1" applyFill="1" applyBorder="1" applyAlignment="1">
      <alignment horizontal="center"/>
      <protection/>
    </xf>
    <xf numFmtId="0" fontId="6" fillId="0" borderId="0" xfId="15" applyFont="1" applyFill="1" applyBorder="1">
      <alignment/>
      <protection/>
    </xf>
    <xf numFmtId="187" fontId="22" fillId="0" borderId="0" xfId="43" applyNumberFormat="1" applyFont="1" applyFill="1" applyBorder="1" applyAlignment="1" applyProtection="1">
      <alignment horizontal="right"/>
      <protection/>
    </xf>
    <xf numFmtId="192" fontId="2" fillId="0" borderId="0" xfId="62" applyNumberFormat="1" applyFont="1" applyFill="1" applyBorder="1">
      <alignment/>
      <protection/>
    </xf>
    <xf numFmtId="192" fontId="2" fillId="0" borderId="16" xfId="62" applyNumberFormat="1" applyFont="1" applyFill="1" applyBorder="1" applyAlignment="1">
      <alignment horizontal="center"/>
      <protection/>
    </xf>
    <xf numFmtId="189" fontId="22" fillId="0" borderId="12" xfId="43" applyNumberFormat="1" applyFont="1" applyFill="1" applyBorder="1" applyAlignment="1">
      <alignment horizontal="right"/>
    </xf>
    <xf numFmtId="0" fontId="3" fillId="0" borderId="12" xfId="15" applyFont="1" applyFill="1" applyBorder="1">
      <alignment/>
      <protection/>
    </xf>
    <xf numFmtId="192" fontId="6" fillId="0" borderId="0" xfId="62" applyNumberFormat="1" applyFont="1" applyFill="1" applyBorder="1" applyAlignment="1">
      <alignment horizontal="left"/>
      <protection/>
    </xf>
    <xf numFmtId="187" fontId="17" fillId="0" borderId="0" xfId="15" applyNumberFormat="1" applyFont="1" applyFill="1" applyBorder="1" applyAlignment="1">
      <alignment horizontal="right"/>
      <protection/>
    </xf>
    <xf numFmtId="189" fontId="17" fillId="0" borderId="0" xfId="15" applyNumberFormat="1" applyFont="1" applyFill="1" applyBorder="1" applyAlignment="1">
      <alignment horizontal="right"/>
      <protection/>
    </xf>
    <xf numFmtId="187" fontId="3" fillId="0" borderId="0" xfId="15" applyNumberFormat="1" applyFont="1" applyFill="1" applyBorder="1">
      <alignment/>
      <protection/>
    </xf>
    <xf numFmtId="187" fontId="3" fillId="0" borderId="0" xfId="15" applyNumberFormat="1" applyFont="1" applyFill="1" applyAlignment="1">
      <alignment horizontal="left"/>
      <protection/>
    </xf>
    <xf numFmtId="187" fontId="2" fillId="0" borderId="0" xfId="15" applyNumberFormat="1" applyFont="1" applyFill="1" applyAlignment="1">
      <alignment horizontal="left"/>
      <protection/>
    </xf>
    <xf numFmtId="0" fontId="22" fillId="0" borderId="0" xfId="15" applyFont="1" applyFill="1" applyBorder="1" applyAlignment="1">
      <alignment/>
      <protection/>
    </xf>
    <xf numFmtId="0" fontId="22" fillId="0" borderId="0" xfId="15" applyNumberFormat="1" applyFont="1" applyFill="1" applyBorder="1" applyAlignment="1">
      <alignment horizontal="center"/>
      <protection/>
    </xf>
    <xf numFmtId="189" fontId="22" fillId="0" borderId="0" xfId="15" applyNumberFormat="1" applyFont="1" applyFill="1" applyBorder="1">
      <alignment/>
      <protection/>
    </xf>
    <xf numFmtId="0" fontId="49" fillId="0" borderId="0" xfId="15" applyFont="1" applyFill="1" applyBorder="1" applyAlignment="1">
      <alignment horizontal="center"/>
      <protection/>
    </xf>
    <xf numFmtId="0" fontId="22" fillId="0" borderId="0" xfId="15" applyFont="1" applyFill="1" applyBorder="1" applyAlignment="1">
      <alignment horizontal="left" vertical="center" wrapText="1"/>
      <protection/>
    </xf>
    <xf numFmtId="3" fontId="22" fillId="0" borderId="0" xfId="15" applyNumberFormat="1" applyFont="1" applyFill="1" applyBorder="1" applyAlignment="1">
      <alignment horizontal="right" vertical="center" wrapText="1"/>
      <protection/>
    </xf>
    <xf numFmtId="0" fontId="22" fillId="0" borderId="0" xfId="43" applyNumberFormat="1" applyFont="1" applyFill="1" applyBorder="1" applyAlignment="1" applyProtection="1">
      <alignment horizontal="center" vertical="center" wrapText="1"/>
      <protection/>
    </xf>
    <xf numFmtId="189" fontId="22" fillId="0" borderId="0" xfId="43" applyNumberFormat="1" applyFont="1" applyFill="1" applyBorder="1" applyAlignment="1" applyProtection="1">
      <alignment horizontal="right" vertical="center" wrapText="1"/>
      <protection/>
    </xf>
    <xf numFmtId="0" fontId="22" fillId="0" borderId="0" xfId="15" applyNumberFormat="1" applyFont="1" applyFill="1" applyBorder="1" applyAlignment="1">
      <alignment horizontal="center" vertical="center" wrapText="1"/>
      <protection/>
    </xf>
    <xf numFmtId="189" fontId="22" fillId="0" borderId="0" xfId="15" applyNumberFormat="1" applyFont="1" applyFill="1" applyBorder="1" applyAlignment="1">
      <alignment vertical="center" wrapText="1"/>
      <protection/>
    </xf>
    <xf numFmtId="0" fontId="17" fillId="0" borderId="0" xfId="15" applyFont="1" applyFill="1" applyBorder="1" applyAlignment="1">
      <alignment horizontal="center" vertical="center" wrapText="1"/>
      <protection/>
    </xf>
    <xf numFmtId="3" fontId="22" fillId="0" borderId="0" xfId="43" applyNumberFormat="1" applyFont="1" applyFill="1" applyBorder="1" applyAlignment="1" applyProtection="1">
      <alignment horizontal="right" vertical="center" wrapText="1"/>
      <protection/>
    </xf>
    <xf numFmtId="0" fontId="17" fillId="0" borderId="0" xfId="43" applyNumberFormat="1" applyFont="1" applyFill="1" applyBorder="1" applyAlignment="1" applyProtection="1">
      <alignment horizontal="center" vertical="center" wrapText="1"/>
      <protection/>
    </xf>
    <xf numFmtId="189" fontId="17" fillId="0" borderId="0" xfId="43" applyNumberFormat="1" applyFont="1" applyFill="1" applyBorder="1" applyAlignment="1" applyProtection="1">
      <alignment horizontal="center" vertical="center" wrapText="1"/>
      <protection/>
    </xf>
    <xf numFmtId="3" fontId="17" fillId="0" borderId="0" xfId="15" applyNumberFormat="1" applyFont="1" applyFill="1" applyBorder="1" applyAlignment="1">
      <alignment vertical="center" wrapText="1"/>
      <protection/>
    </xf>
    <xf numFmtId="189" fontId="17" fillId="0" borderId="0" xfId="15" applyNumberFormat="1" applyFont="1" applyFill="1" applyBorder="1" applyAlignment="1">
      <alignment vertical="center" wrapText="1"/>
      <protection/>
    </xf>
    <xf numFmtId="0" fontId="24" fillId="0" borderId="0" xfId="15" applyFont="1" applyFill="1" applyBorder="1" applyAlignment="1">
      <alignment/>
      <protection/>
    </xf>
    <xf numFmtId="3" fontId="17" fillId="0" borderId="0" xfId="15" applyNumberFormat="1" applyFont="1" applyFill="1" applyBorder="1" applyAlignment="1">
      <alignment/>
      <protection/>
    </xf>
    <xf numFmtId="189" fontId="17" fillId="0" borderId="0" xfId="15" applyNumberFormat="1" applyFont="1" applyFill="1" applyBorder="1">
      <alignment/>
      <protection/>
    </xf>
    <xf numFmtId="189" fontId="22" fillId="0" borderId="0" xfId="15" applyNumberFormat="1" applyFont="1" applyFill="1" applyBorder="1" applyAlignment="1">
      <alignment horizontal="center"/>
      <protection/>
    </xf>
    <xf numFmtId="0" fontId="17" fillId="0" borderId="0" xfId="15" applyFont="1" applyFill="1" applyBorder="1">
      <alignment/>
      <protection/>
    </xf>
    <xf numFmtId="0" fontId="17" fillId="0" borderId="0" xfId="15" applyFont="1" applyFill="1" applyBorder="1" applyAlignment="1">
      <alignment/>
      <protection/>
    </xf>
    <xf numFmtId="189" fontId="17" fillId="0" borderId="0" xfId="15" applyNumberFormat="1" applyFont="1" applyFill="1" applyBorder="1" applyAlignment="1">
      <alignment horizontal="center"/>
      <protection/>
    </xf>
    <xf numFmtId="180" fontId="7" fillId="0" borderId="0" xfId="0" applyNumberFormat="1" applyFont="1" applyFill="1" applyBorder="1" applyAlignment="1">
      <alignment/>
    </xf>
    <xf numFmtId="187" fontId="3" fillId="0" borderId="0" xfId="15" applyNumberFormat="1" applyFont="1" applyFill="1" applyAlignment="1">
      <alignment horizontal="center"/>
      <protection/>
    </xf>
    <xf numFmtId="187" fontId="2" fillId="0" borderId="0" xfId="15" applyNumberFormat="1" applyFont="1" applyFill="1">
      <alignment/>
      <protection/>
    </xf>
    <xf numFmtId="0" fontId="16" fillId="0" borderId="0" xfId="15" applyNumberFormat="1" applyFont="1" applyFill="1" applyBorder="1" applyAlignment="1">
      <alignment horizontal="left"/>
      <protection/>
    </xf>
    <xf numFmtId="0" fontId="51" fillId="0" borderId="0" xfId="15" applyNumberFormat="1" applyFont="1" applyFill="1" applyBorder="1" applyAlignment="1">
      <alignment horizontal="center"/>
      <protection/>
    </xf>
    <xf numFmtId="0" fontId="17" fillId="0" borderId="0" xfId="15" applyNumberFormat="1" applyFont="1" applyFill="1" applyBorder="1" applyAlignment="1">
      <alignment/>
      <protection/>
    </xf>
    <xf numFmtId="0" fontId="6" fillId="0" borderId="0" xfId="15" applyNumberFormat="1" applyFont="1" applyFill="1" applyBorder="1" applyAlignment="1">
      <alignment horizontal="left"/>
      <protection/>
    </xf>
    <xf numFmtId="0" fontId="6" fillId="0" borderId="0" xfId="15" applyNumberFormat="1" applyFont="1" applyFill="1" applyBorder="1" applyAlignment="1">
      <alignment horizontal="center"/>
      <protection/>
    </xf>
    <xf numFmtId="187" fontId="22" fillId="0" borderId="0" xfId="15" applyNumberFormat="1" applyFont="1" applyFill="1" applyBorder="1">
      <alignment/>
      <protection/>
    </xf>
    <xf numFmtId="187" fontId="30" fillId="0" borderId="0" xfId="15" applyNumberFormat="1" applyFont="1" applyFill="1" applyBorder="1" applyAlignment="1">
      <alignment horizontal="right"/>
      <protection/>
    </xf>
    <xf numFmtId="0" fontId="24" fillId="0" borderId="0" xfId="15" applyNumberFormat="1" applyFont="1" applyFill="1" applyBorder="1" applyAlignment="1">
      <alignment horizontal="right"/>
      <protection/>
    </xf>
    <xf numFmtId="0" fontId="5" fillId="0" borderId="10" xfId="15" applyNumberFormat="1" applyFont="1" applyFill="1" applyBorder="1" applyAlignment="1">
      <alignment horizontal="left"/>
      <protection/>
    </xf>
    <xf numFmtId="0" fontId="6" fillId="0" borderId="10" xfId="15" applyNumberFormat="1" applyFont="1" applyFill="1" applyBorder="1" applyAlignment="1">
      <alignment horizontal="center"/>
      <protection/>
    </xf>
    <xf numFmtId="187" fontId="22" fillId="0" borderId="10" xfId="15" applyNumberFormat="1" applyFont="1" applyFill="1" applyBorder="1">
      <alignment/>
      <protection/>
    </xf>
    <xf numFmtId="0" fontId="17" fillId="0" borderId="10" xfId="15" applyNumberFormat="1" applyFont="1" applyFill="1" applyBorder="1" applyAlignment="1">
      <alignment horizontal="center"/>
      <protection/>
    </xf>
    <xf numFmtId="0" fontId="17" fillId="0" borderId="10" xfId="15" applyNumberFormat="1" applyFont="1" applyFill="1" applyBorder="1" applyAlignment="1">
      <alignment/>
      <protection/>
    </xf>
    <xf numFmtId="189" fontId="22" fillId="0" borderId="10" xfId="43" applyNumberFormat="1" applyFont="1" applyFill="1" applyBorder="1" applyAlignment="1" applyProtection="1">
      <alignment/>
      <protection/>
    </xf>
    <xf numFmtId="187" fontId="30" fillId="0" borderId="10" xfId="15" applyNumberFormat="1" applyFont="1" applyFill="1" applyBorder="1" applyAlignment="1">
      <alignment horizontal="right"/>
      <protection/>
    </xf>
    <xf numFmtId="187" fontId="17" fillId="0" borderId="0" xfId="15" applyNumberFormat="1" applyFont="1" applyFill="1" applyBorder="1" applyAlignment="1">
      <alignment horizontal="left"/>
      <protection/>
    </xf>
    <xf numFmtId="187" fontId="22" fillId="0" borderId="0" xfId="15" applyNumberFormat="1" applyFont="1" applyFill="1" applyBorder="1" applyAlignment="1">
      <alignment horizontal="center"/>
      <protection/>
    </xf>
    <xf numFmtId="0" fontId="16" fillId="0" borderId="0" xfId="15" applyNumberFormat="1" applyFont="1" applyFill="1" applyBorder="1" applyAlignment="1">
      <alignment horizontal="center"/>
      <protection/>
    </xf>
    <xf numFmtId="187" fontId="17"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wrapText="1"/>
      <protection/>
    </xf>
    <xf numFmtId="14" fontId="2" fillId="0" borderId="0" xfId="43" applyNumberFormat="1" applyFont="1" applyFill="1" applyBorder="1" applyAlignment="1" applyProtection="1" quotePrefix="1">
      <alignment horizontal="center" vertical="center"/>
      <protection/>
    </xf>
    <xf numFmtId="14" fontId="2" fillId="0" borderId="0" xfId="43" applyNumberFormat="1" applyFont="1" applyFill="1" applyBorder="1" applyAlignment="1" applyProtection="1">
      <alignment horizontal="center" vertical="center"/>
      <protection/>
    </xf>
    <xf numFmtId="0" fontId="2" fillId="0" borderId="0" xfId="15" applyNumberFormat="1" applyFont="1" applyFill="1" applyBorder="1" applyAlignment="1">
      <alignment horizontal="center"/>
      <protection/>
    </xf>
    <xf numFmtId="187" fontId="17" fillId="0" borderId="0" xfId="43" applyNumberFormat="1" applyFont="1" applyFill="1" applyBorder="1" applyAlignment="1" applyProtection="1">
      <alignment/>
      <protection/>
    </xf>
    <xf numFmtId="187" fontId="3" fillId="0" borderId="0" xfId="15" applyNumberFormat="1" applyFont="1" applyFill="1" applyBorder="1" applyAlignment="1">
      <alignment horizontal="center"/>
      <protection/>
    </xf>
    <xf numFmtId="0" fontId="3" fillId="0" borderId="0" xfId="15" applyNumberFormat="1" applyFont="1" applyFill="1" applyBorder="1" applyAlignment="1">
      <alignment horizontal="center"/>
      <protection/>
    </xf>
    <xf numFmtId="187" fontId="22" fillId="0" borderId="0" xfId="15" applyNumberFormat="1" applyFont="1" applyFill="1" applyBorder="1" applyAlignment="1">
      <alignment horizontal="left"/>
      <protection/>
    </xf>
    <xf numFmtId="187" fontId="22" fillId="0" borderId="0" xfId="15" applyNumberFormat="1" applyFont="1" applyFill="1" applyBorder="1" applyAlignment="1" quotePrefix="1">
      <alignment horizontal="center"/>
      <protection/>
    </xf>
    <xf numFmtId="187" fontId="6" fillId="0" borderId="0" xfId="15" applyNumberFormat="1" applyFont="1" applyFill="1" applyBorder="1" applyAlignment="1">
      <alignment/>
      <protection/>
    </xf>
    <xf numFmtId="0" fontId="3" fillId="0" borderId="0" xfId="15" applyNumberFormat="1" applyFont="1" applyFill="1" applyBorder="1">
      <alignment/>
      <protection/>
    </xf>
    <xf numFmtId="187" fontId="24" fillId="0" borderId="0" xfId="43" applyNumberFormat="1" applyFont="1" applyFill="1" applyBorder="1" applyAlignment="1" applyProtection="1">
      <alignment/>
      <protection/>
    </xf>
    <xf numFmtId="187" fontId="6" fillId="0" borderId="0" xfId="15" applyNumberFormat="1" applyFont="1" applyFill="1" applyBorder="1" applyAlignment="1">
      <alignment horizontal="center"/>
      <protection/>
    </xf>
    <xf numFmtId="187" fontId="6" fillId="0" borderId="0" xfId="15" applyNumberFormat="1" applyFont="1" applyFill="1">
      <alignment/>
      <protection/>
    </xf>
    <xf numFmtId="187" fontId="3" fillId="0" borderId="0" xfId="15" applyNumberFormat="1" applyFont="1" applyFill="1" applyBorder="1" applyAlignment="1">
      <alignment/>
      <protection/>
    </xf>
    <xf numFmtId="187" fontId="2" fillId="0" borderId="0" xfId="15" applyNumberFormat="1" applyFont="1" applyFill="1" applyBorder="1" applyAlignment="1">
      <alignment horizontal="left" wrapText="1"/>
      <protection/>
    </xf>
    <xf numFmtId="0" fontId="2" fillId="0" borderId="0" xfId="15" applyNumberFormat="1" applyFont="1" applyFill="1" applyBorder="1" applyAlignment="1">
      <alignment horizontal="center" wrapText="1"/>
      <protection/>
    </xf>
    <xf numFmtId="189" fontId="17" fillId="0" borderId="16" xfId="43" applyNumberFormat="1" applyFont="1" applyFill="1" applyBorder="1" applyAlignment="1" applyProtection="1">
      <alignment/>
      <protection/>
    </xf>
    <xf numFmtId="187" fontId="3" fillId="0" borderId="0" xfId="15" applyNumberFormat="1" applyFont="1" applyFill="1" applyAlignment="1">
      <alignment/>
      <protection/>
    </xf>
    <xf numFmtId="0" fontId="22" fillId="0" borderId="0" xfId="15" applyFont="1" applyFill="1">
      <alignment/>
      <protection/>
    </xf>
    <xf numFmtId="179" fontId="0" fillId="0" borderId="0" xfId="43" applyFill="1" applyAlignment="1">
      <alignment horizontal="center"/>
    </xf>
    <xf numFmtId="187" fontId="2" fillId="0" borderId="0" xfId="43" applyNumberFormat="1" applyFont="1" applyFill="1" applyBorder="1" applyAlignment="1" applyProtection="1">
      <alignment/>
      <protection/>
    </xf>
    <xf numFmtId="187" fontId="2" fillId="0" borderId="0" xfId="15" applyNumberFormat="1" applyFont="1" applyFill="1" applyBorder="1" applyAlignment="1">
      <alignment horizontal="left" vertical="center"/>
      <protection/>
    </xf>
    <xf numFmtId="187" fontId="2" fillId="0" borderId="0" xfId="15" applyNumberFormat="1" applyFont="1" applyFill="1" applyBorder="1" applyAlignment="1">
      <alignment vertical="center"/>
      <protection/>
    </xf>
    <xf numFmtId="0" fontId="3" fillId="0" borderId="0" xfId="15" applyNumberFormat="1" applyFont="1" applyFill="1" applyBorder="1" applyAlignment="1">
      <alignment horizontal="center" vertical="center"/>
      <protection/>
    </xf>
    <xf numFmtId="189" fontId="2" fillId="0" borderId="0" xfId="43" applyNumberFormat="1" applyFont="1" applyFill="1" applyBorder="1" applyAlignment="1" applyProtection="1">
      <alignment vertical="center"/>
      <protection/>
    </xf>
    <xf numFmtId="187" fontId="2" fillId="0" borderId="0" xfId="43" applyNumberFormat="1" applyFont="1" applyFill="1" applyBorder="1" applyAlignment="1" applyProtection="1">
      <alignment vertical="center"/>
      <protection/>
    </xf>
    <xf numFmtId="0" fontId="3" fillId="0" borderId="0" xfId="15" applyFont="1" applyFill="1" applyAlignment="1">
      <alignment vertical="center"/>
      <protection/>
    </xf>
    <xf numFmtId="9" fontId="0" fillId="0" borderId="0" xfId="65" applyFill="1" applyAlignment="1">
      <alignment vertical="center"/>
    </xf>
    <xf numFmtId="187" fontId="3" fillId="0" borderId="0" xfId="15" applyNumberFormat="1" applyFont="1" applyFill="1" applyAlignment="1">
      <alignment vertical="center"/>
      <protection/>
    </xf>
    <xf numFmtId="187" fontId="2" fillId="0" borderId="0" xfId="15" applyNumberFormat="1" applyFont="1" applyFill="1" applyBorder="1" applyAlignment="1">
      <alignment horizontal="center" wrapText="1"/>
      <protection/>
    </xf>
    <xf numFmtId="187" fontId="3" fillId="0" borderId="0" xfId="15" applyNumberFormat="1" applyFont="1" applyFill="1" applyBorder="1" applyAlignment="1">
      <alignment horizontal="left" wrapText="1"/>
      <protection/>
    </xf>
    <xf numFmtId="0" fontId="3" fillId="0" borderId="0" xfId="15" applyNumberFormat="1" applyFont="1" applyFill="1" applyBorder="1" applyAlignment="1">
      <alignment horizontal="center" wrapText="1"/>
      <protection/>
    </xf>
    <xf numFmtId="187" fontId="3" fillId="0" borderId="0" xfId="43" applyNumberFormat="1" applyFont="1" applyFill="1" applyBorder="1" applyAlignment="1" applyProtection="1">
      <alignment/>
      <protection/>
    </xf>
    <xf numFmtId="179" fontId="22" fillId="0" borderId="0" xfId="43" applyFont="1" applyFill="1" applyBorder="1" applyAlignment="1" applyProtection="1">
      <alignment/>
      <protection/>
    </xf>
    <xf numFmtId="187" fontId="6" fillId="0" borderId="0" xfId="15" applyNumberFormat="1" applyFont="1" applyFill="1" applyBorder="1" applyAlignment="1" quotePrefix="1">
      <alignment horizontal="center"/>
      <protection/>
    </xf>
    <xf numFmtId="187" fontId="6" fillId="0" borderId="0" xfId="15" applyNumberFormat="1" applyFont="1" applyFill="1" applyBorder="1" applyAlignment="1">
      <alignment horizontal="left" wrapText="1"/>
      <protection/>
    </xf>
    <xf numFmtId="0" fontId="6" fillId="0" borderId="0" xfId="15" applyNumberFormat="1" applyFont="1" applyFill="1" applyBorder="1" applyAlignment="1">
      <alignment horizontal="center" wrapText="1"/>
      <protection/>
    </xf>
    <xf numFmtId="188" fontId="24" fillId="0" borderId="0" xfId="43" applyNumberFormat="1" applyFont="1" applyFill="1" applyAlignment="1">
      <alignment/>
    </xf>
    <xf numFmtId="0" fontId="24" fillId="0" borderId="0" xfId="0" applyFont="1" applyFill="1" applyAlignment="1">
      <alignment/>
    </xf>
    <xf numFmtId="187" fontId="2" fillId="0" borderId="0" xfId="43" applyNumberFormat="1" applyFont="1" applyFill="1" applyBorder="1" applyAlignment="1" applyProtection="1">
      <alignment horizontal="center"/>
      <protection/>
    </xf>
    <xf numFmtId="0" fontId="3" fillId="0" borderId="0" xfId="15" applyNumberFormat="1" applyFont="1" applyFill="1" applyBorder="1" applyAlignment="1">
      <alignment horizontal="left"/>
      <protection/>
    </xf>
    <xf numFmtId="0" fontId="3" fillId="0" borderId="0" xfId="15" applyNumberFormat="1" applyFont="1" applyFill="1" applyAlignment="1">
      <alignment horizontal="left"/>
      <protection/>
    </xf>
    <xf numFmtId="0" fontId="3" fillId="0" borderId="0" xfId="15" applyNumberFormat="1" applyFont="1" applyFill="1">
      <alignment/>
      <protection/>
    </xf>
    <xf numFmtId="0" fontId="22" fillId="0" borderId="0" xfId="15" applyFont="1" applyFill="1" applyAlignment="1">
      <alignment horizontal="left"/>
      <protection/>
    </xf>
    <xf numFmtId="0" fontId="22" fillId="0" borderId="0" xfId="15" applyFont="1" applyFill="1" applyAlignment="1">
      <alignment horizontal="center"/>
      <protection/>
    </xf>
    <xf numFmtId="187" fontId="22" fillId="0" borderId="0" xfId="15" applyNumberFormat="1" applyFont="1" applyFill="1" applyAlignment="1">
      <alignment horizontal="left"/>
      <protection/>
    </xf>
    <xf numFmtId="187" fontId="22" fillId="0" borderId="0" xfId="15" applyNumberFormat="1" applyFont="1" applyFill="1" applyAlignment="1">
      <alignment horizontal="center"/>
      <protection/>
    </xf>
    <xf numFmtId="0" fontId="36" fillId="0" borderId="0" xfId="15" applyNumberFormat="1" applyFont="1" applyAlignment="1">
      <alignment horizontal="left"/>
      <protection/>
    </xf>
    <xf numFmtId="0" fontId="3" fillId="0" borderId="0" xfId="15" applyNumberFormat="1" applyFont="1" applyAlignment="1">
      <alignment horizontal="center"/>
      <protection/>
    </xf>
    <xf numFmtId="187" fontId="22" fillId="0" borderId="0" xfId="15" applyNumberFormat="1" applyFont="1">
      <alignment/>
      <protection/>
    </xf>
    <xf numFmtId="0" fontId="22" fillId="0" borderId="0" xfId="15" applyNumberFormat="1" applyFont="1" applyAlignment="1">
      <alignment horizontal="center"/>
      <protection/>
    </xf>
    <xf numFmtId="0" fontId="22" fillId="0" borderId="0" xfId="15" applyNumberFormat="1" applyFont="1">
      <alignment/>
      <protection/>
    </xf>
    <xf numFmtId="0" fontId="22" fillId="0" borderId="0" xfId="0" applyFont="1" applyAlignment="1">
      <alignment/>
    </xf>
    <xf numFmtId="0" fontId="16" fillId="35" borderId="0" xfId="60" applyFont="1" applyFill="1" applyAlignment="1">
      <alignment vertical="center"/>
      <protection/>
    </xf>
    <xf numFmtId="0" fontId="22" fillId="35" borderId="0" xfId="60" applyFont="1" applyFill="1" applyAlignment="1">
      <alignment vertical="center"/>
      <protection/>
    </xf>
    <xf numFmtId="0" fontId="22" fillId="35" borderId="0" xfId="60" applyFont="1" applyFill="1">
      <alignment/>
      <protection/>
    </xf>
    <xf numFmtId="0" fontId="3" fillId="35" borderId="0" xfId="60" applyFont="1" applyFill="1" applyAlignment="1">
      <alignment vertical="center"/>
      <protection/>
    </xf>
    <xf numFmtId="189" fontId="23" fillId="0" borderId="0" xfId="43" applyNumberFormat="1" applyFont="1" applyFill="1" applyBorder="1" applyAlignment="1" applyProtection="1">
      <alignment horizontal="right" wrapText="1"/>
      <protection/>
    </xf>
    <xf numFmtId="0" fontId="22" fillId="0" borderId="10" xfId="15" applyFont="1" applyBorder="1">
      <alignment/>
      <protection/>
    </xf>
    <xf numFmtId="192" fontId="22" fillId="0" borderId="10" xfId="62" applyNumberFormat="1" applyFont="1" applyBorder="1" applyAlignment="1">
      <alignment/>
      <protection/>
    </xf>
    <xf numFmtId="0" fontId="22" fillId="0" borderId="10" xfId="62" applyNumberFormat="1" applyFont="1" applyBorder="1" applyAlignment="1">
      <alignment horizontal="center"/>
      <protection/>
    </xf>
    <xf numFmtId="189" fontId="22" fillId="0" borderId="10" xfId="62" applyNumberFormat="1" applyFont="1" applyBorder="1">
      <alignment/>
      <protection/>
    </xf>
    <xf numFmtId="187" fontId="22" fillId="0" borderId="10" xfId="15" applyNumberFormat="1" applyFont="1" applyBorder="1" applyAlignment="1">
      <alignment horizontal="right"/>
      <protection/>
    </xf>
    <xf numFmtId="0" fontId="22" fillId="0" borderId="10" xfId="15" applyFont="1" applyBorder="1" applyAlignment="1">
      <alignment horizontal="right"/>
      <protection/>
    </xf>
    <xf numFmtId="0" fontId="48" fillId="0" borderId="10" xfId="15" applyNumberFormat="1" applyFont="1" applyBorder="1" applyAlignment="1">
      <alignment horizontal="right"/>
      <protection/>
    </xf>
    <xf numFmtId="0" fontId="24" fillId="0" borderId="10" xfId="15" applyFont="1" applyBorder="1" applyAlignment="1">
      <alignment horizontal="right"/>
      <protection/>
    </xf>
    <xf numFmtId="0" fontId="22" fillId="0" borderId="0" xfId="15" applyFont="1" applyBorder="1">
      <alignment/>
      <protection/>
    </xf>
    <xf numFmtId="0" fontId="17" fillId="35" borderId="0" xfId="60" applyFont="1" applyFill="1" applyBorder="1" applyAlignment="1">
      <alignment vertical="center"/>
      <protection/>
    </xf>
    <xf numFmtId="0" fontId="22" fillId="35" borderId="0" xfId="60" applyFont="1" applyFill="1" applyBorder="1" applyAlignment="1">
      <alignment vertical="center"/>
      <protection/>
    </xf>
    <xf numFmtId="187" fontId="22" fillId="0" borderId="0" xfId="60" applyNumberFormat="1" applyFont="1" applyFill="1" applyBorder="1" applyAlignment="1">
      <alignment horizontal="right" vertical="center"/>
      <protection/>
    </xf>
    <xf numFmtId="187" fontId="22" fillId="35" borderId="0" xfId="60" applyNumberFormat="1" applyFont="1" applyFill="1" applyBorder="1" applyAlignment="1">
      <alignment horizontal="right" vertical="center"/>
      <protection/>
    </xf>
    <xf numFmtId="187" fontId="22" fillId="0" borderId="0" xfId="43" applyNumberFormat="1" applyFont="1" applyFill="1" applyBorder="1" applyAlignment="1" applyProtection="1">
      <alignment horizontal="right" vertical="center"/>
      <protection/>
    </xf>
    <xf numFmtId="0" fontId="2" fillId="0" borderId="0" xfId="61" applyFont="1" applyFill="1" applyBorder="1" applyAlignment="1">
      <alignment horizontal="center" vertical="center"/>
      <protection/>
    </xf>
    <xf numFmtId="0" fontId="44" fillId="0" borderId="0" xfId="15"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3" fillId="0" borderId="0" xfId="60" applyFont="1" applyFill="1" applyBorder="1">
      <alignment/>
      <protection/>
    </xf>
    <xf numFmtId="0" fontId="2" fillId="35" borderId="0" xfId="60" applyFont="1" applyFill="1" applyBorder="1">
      <alignment/>
      <protection/>
    </xf>
    <xf numFmtId="0" fontId="3" fillId="35" borderId="0" xfId="60" applyFont="1" applyFill="1" applyBorder="1">
      <alignment/>
      <protection/>
    </xf>
    <xf numFmtId="0" fontId="2" fillId="35" borderId="0" xfId="60" applyFont="1" applyFill="1" applyBorder="1" applyAlignment="1">
      <alignment horizontal="center"/>
      <protection/>
    </xf>
    <xf numFmtId="187" fontId="2" fillId="0" borderId="0" xfId="60" applyNumberFormat="1" applyFont="1" applyFill="1" applyBorder="1" applyAlignment="1">
      <alignment horizontal="right"/>
      <protection/>
    </xf>
    <xf numFmtId="187" fontId="2" fillId="35" borderId="0" xfId="60" applyNumberFormat="1" applyFont="1" applyFill="1" applyBorder="1" applyAlignment="1">
      <alignment horizontal="right"/>
      <protection/>
    </xf>
    <xf numFmtId="0" fontId="3" fillId="35" borderId="0" xfId="60" applyFont="1" applyFill="1">
      <alignment/>
      <protection/>
    </xf>
    <xf numFmtId="0" fontId="3" fillId="35" borderId="0" xfId="60" applyFont="1" applyFill="1" applyBorder="1" applyAlignment="1">
      <alignment/>
      <protection/>
    </xf>
    <xf numFmtId="0" fontId="3" fillId="0" borderId="0" xfId="15" applyFont="1" applyBorder="1" applyAlignment="1">
      <alignment/>
      <protection/>
    </xf>
    <xf numFmtId="0" fontId="3" fillId="35" borderId="0" xfId="60" applyFont="1" applyFill="1" applyBorder="1" applyAlignment="1">
      <alignment horizontal="center"/>
      <protection/>
    </xf>
    <xf numFmtId="187" fontId="22" fillId="35" borderId="0" xfId="60" applyNumberFormat="1" applyFont="1" applyFill="1" applyBorder="1" applyAlignment="1">
      <alignment horizontal="right"/>
      <protection/>
    </xf>
    <xf numFmtId="181" fontId="3" fillId="0" borderId="0" xfId="43" applyNumberFormat="1" applyFont="1" applyBorder="1" applyAlignment="1">
      <alignment/>
    </xf>
    <xf numFmtId="0" fontId="3" fillId="35" borderId="0" xfId="60" applyFont="1" applyFill="1" applyAlignment="1">
      <alignment/>
      <protection/>
    </xf>
    <xf numFmtId="0" fontId="3" fillId="35" borderId="0" xfId="60" applyFont="1" applyFill="1" applyBorder="1" applyAlignment="1" quotePrefix="1">
      <alignment horizontal="center"/>
      <protection/>
    </xf>
    <xf numFmtId="187" fontId="17" fillId="35" borderId="0" xfId="60" applyNumberFormat="1" applyFont="1" applyFill="1" applyBorder="1" applyAlignment="1">
      <alignment horizontal="right"/>
      <protection/>
    </xf>
    <xf numFmtId="181" fontId="2" fillId="0" borderId="0" xfId="43" applyNumberFormat="1" applyFont="1" applyBorder="1" applyAlignment="1">
      <alignment/>
    </xf>
    <xf numFmtId="187" fontId="17" fillId="0" borderId="0" xfId="60" applyNumberFormat="1" applyFont="1" applyFill="1" applyBorder="1" applyAlignment="1">
      <alignment horizontal="right"/>
      <protection/>
    </xf>
    <xf numFmtId="0" fontId="3" fillId="35" borderId="0" xfId="60" applyFont="1" applyFill="1" applyBorder="1" applyAlignment="1">
      <alignment vertical="top"/>
      <protection/>
    </xf>
    <xf numFmtId="0" fontId="3" fillId="35" borderId="0" xfId="60" applyFont="1" applyFill="1" applyBorder="1" applyAlignment="1">
      <alignment horizontal="center" vertical="top"/>
      <protection/>
    </xf>
    <xf numFmtId="187" fontId="22" fillId="0" borderId="0" xfId="60" applyNumberFormat="1" applyFont="1" applyFill="1" applyBorder="1" applyAlignment="1">
      <alignment horizontal="right"/>
      <protection/>
    </xf>
    <xf numFmtId="0" fontId="3" fillId="0" borderId="0" xfId="60" applyFont="1" applyBorder="1" applyAlignment="1">
      <alignment wrapText="1"/>
      <protection/>
    </xf>
    <xf numFmtId="180" fontId="0" fillId="0" borderId="0" xfId="0" applyNumberFormat="1" applyFont="1" applyBorder="1" applyAlignment="1">
      <alignment/>
    </xf>
    <xf numFmtId="0" fontId="2" fillId="35" borderId="0" xfId="60" applyFont="1" applyFill="1">
      <alignment/>
      <protection/>
    </xf>
    <xf numFmtId="187" fontId="17" fillId="0" borderId="16" xfId="60" applyNumberFormat="1" applyFont="1" applyFill="1" applyBorder="1" applyAlignment="1">
      <alignment horizontal="right"/>
      <protection/>
    </xf>
    <xf numFmtId="187" fontId="17" fillId="0" borderId="16" xfId="43" applyNumberFormat="1" applyFont="1" applyFill="1" applyBorder="1" applyAlignment="1" applyProtection="1">
      <alignment horizontal="right"/>
      <protection/>
    </xf>
    <xf numFmtId="187" fontId="3" fillId="35" borderId="0" xfId="60" applyNumberFormat="1" applyFont="1" applyFill="1">
      <alignment/>
      <protection/>
    </xf>
    <xf numFmtId="187" fontId="2" fillId="0" borderId="0" xfId="43" applyNumberFormat="1" applyFont="1" applyFill="1" applyBorder="1" applyAlignment="1" applyProtection="1">
      <alignment horizontal="right"/>
      <protection/>
    </xf>
    <xf numFmtId="187" fontId="3" fillId="0" borderId="0" xfId="15" applyNumberFormat="1" applyFont="1">
      <alignment/>
      <protection/>
    </xf>
    <xf numFmtId="187" fontId="3" fillId="0" borderId="0" xfId="15" applyNumberFormat="1" applyFont="1" applyAlignment="1">
      <alignment horizontal="left"/>
      <protection/>
    </xf>
    <xf numFmtId="0" fontId="3" fillId="0" borderId="0" xfId="15" applyNumberFormat="1" applyFont="1" applyAlignment="1">
      <alignment horizontal="left"/>
      <protection/>
    </xf>
    <xf numFmtId="0" fontId="2" fillId="0" borderId="0" xfId="15" applyNumberFormat="1" applyFont="1" applyAlignment="1">
      <alignment/>
      <protection/>
    </xf>
    <xf numFmtId="187" fontId="2" fillId="0" borderId="0" xfId="15" applyNumberFormat="1" applyFont="1" applyAlignment="1">
      <alignment horizontal="left"/>
      <protection/>
    </xf>
    <xf numFmtId="187" fontId="22" fillId="0" borderId="0" xfId="60" applyNumberFormat="1" applyFont="1" applyFill="1" applyAlignment="1">
      <alignment horizontal="right"/>
      <protection/>
    </xf>
    <xf numFmtId="187" fontId="22" fillId="35" borderId="0" xfId="60" applyNumberFormat="1" applyFont="1" applyFill="1" applyAlignment="1">
      <alignment horizontal="right"/>
      <protection/>
    </xf>
    <xf numFmtId="179" fontId="0" fillId="0" borderId="0" xfId="43" applyFill="1" applyAlignment="1">
      <alignment/>
    </xf>
    <xf numFmtId="181" fontId="0" fillId="0" borderId="0" xfId="43" applyNumberFormat="1" applyFill="1" applyAlignment="1">
      <alignment/>
    </xf>
    <xf numFmtId="0" fontId="53" fillId="0" borderId="0" xfId="15" applyFont="1">
      <alignment/>
      <protection/>
    </xf>
    <xf numFmtId="0" fontId="16" fillId="0" borderId="0" xfId="58" applyFont="1" applyAlignment="1">
      <alignment horizontal="left"/>
      <protection/>
    </xf>
    <xf numFmtId="0" fontId="22" fillId="0" borderId="0" xfId="58" applyFont="1" applyAlignment="1">
      <alignment/>
      <protection/>
    </xf>
    <xf numFmtId="0" fontId="22" fillId="0" borderId="0" xfId="15" applyFont="1" applyFill="1" applyAlignment="1">
      <alignment wrapText="1"/>
      <protection/>
    </xf>
    <xf numFmtId="0" fontId="43" fillId="0" borderId="10" xfId="15" applyFont="1" applyBorder="1" applyAlignment="1">
      <alignment horizontal="left"/>
      <protection/>
    </xf>
    <xf numFmtId="0" fontId="22" fillId="0" borderId="10" xfId="15" applyFont="1" applyBorder="1" applyAlignment="1">
      <alignment/>
      <protection/>
    </xf>
    <xf numFmtId="189" fontId="24" fillId="0" borderId="10" xfId="43" applyNumberFormat="1" applyFont="1" applyFill="1" applyBorder="1" applyAlignment="1" applyProtection="1">
      <alignment horizontal="right"/>
      <protection/>
    </xf>
    <xf numFmtId="0" fontId="48" fillId="0" borderId="0" xfId="15" applyNumberFormat="1" applyFont="1" applyBorder="1" applyAlignment="1">
      <alignment horizontal="right"/>
      <protection/>
    </xf>
    <xf numFmtId="189" fontId="2" fillId="0" borderId="15" xfId="43" applyNumberFormat="1" applyFont="1" applyFill="1" applyBorder="1" applyAlignment="1" applyProtection="1">
      <alignment horizontal="center" wrapText="1"/>
      <protection/>
    </xf>
    <xf numFmtId="189" fontId="54" fillId="0" borderId="0" xfId="43" applyNumberFormat="1" applyFont="1" applyFill="1" applyBorder="1" applyAlignment="1" applyProtection="1">
      <alignment/>
      <protection/>
    </xf>
    <xf numFmtId="189" fontId="54" fillId="0" borderId="0" xfId="43" applyNumberFormat="1" applyFont="1" applyFill="1" applyBorder="1" applyAlignment="1" applyProtection="1">
      <alignment horizontal="right"/>
      <protection/>
    </xf>
    <xf numFmtId="189" fontId="54" fillId="0" borderId="0" xfId="43" applyNumberFormat="1" applyFont="1" applyFill="1" applyBorder="1" applyAlignment="1" applyProtection="1">
      <alignment horizontal="right" wrapText="1"/>
      <protection/>
    </xf>
    <xf numFmtId="189" fontId="54" fillId="0" borderId="0" xfId="43" applyNumberFormat="1" applyFont="1" applyFill="1" applyBorder="1" applyAlignment="1" applyProtection="1">
      <alignment wrapText="1"/>
      <protection/>
    </xf>
    <xf numFmtId="189" fontId="22" fillId="0" borderId="15" xfId="43" applyNumberFormat="1" applyFont="1" applyFill="1" applyBorder="1" applyAlignment="1" applyProtection="1">
      <alignment wrapText="1"/>
      <protection/>
    </xf>
    <xf numFmtId="189" fontId="17" fillId="0" borderId="15" xfId="43" applyNumberFormat="1" applyFont="1" applyFill="1" applyBorder="1" applyAlignment="1" applyProtection="1">
      <alignment wrapText="1"/>
      <protection/>
    </xf>
    <xf numFmtId="189" fontId="17" fillId="0" borderId="0" xfId="43" applyNumberFormat="1" applyFont="1" applyFill="1" applyBorder="1" applyAlignment="1" applyProtection="1">
      <alignment horizontal="right" wrapText="1"/>
      <protection/>
    </xf>
    <xf numFmtId="189" fontId="17" fillId="0" borderId="0" xfId="43" applyNumberFormat="1" applyFont="1" applyFill="1" applyBorder="1" applyAlignment="1" applyProtection="1">
      <alignment wrapText="1"/>
      <protection/>
    </xf>
    <xf numFmtId="189" fontId="54" fillId="0" borderId="0" xfId="43" applyNumberFormat="1" applyFont="1" applyFill="1" applyBorder="1" applyAlignment="1" applyProtection="1">
      <alignment horizontal="center"/>
      <protection/>
    </xf>
    <xf numFmtId="189" fontId="22" fillId="0" borderId="15" xfId="43" applyNumberFormat="1" applyFont="1" applyFill="1" applyBorder="1" applyAlignment="1" applyProtection="1">
      <alignment horizontal="center"/>
      <protection/>
    </xf>
    <xf numFmtId="189" fontId="17" fillId="0" borderId="15" xfId="43" applyNumberFormat="1" applyFont="1" applyFill="1" applyBorder="1" applyAlignment="1" applyProtection="1">
      <alignment horizontal="center"/>
      <protection/>
    </xf>
    <xf numFmtId="189" fontId="3" fillId="0" borderId="0" xfId="43" applyNumberFormat="1" applyFont="1" applyFill="1" applyAlignment="1">
      <alignment/>
    </xf>
    <xf numFmtId="189" fontId="22" fillId="0" borderId="16" xfId="43" applyNumberFormat="1" applyFont="1" applyFill="1" applyBorder="1" applyAlignment="1" applyProtection="1">
      <alignment horizontal="center"/>
      <protection/>
    </xf>
    <xf numFmtId="189" fontId="17" fillId="0" borderId="16" xfId="43" applyNumberFormat="1" applyFont="1" applyFill="1" applyBorder="1" applyAlignment="1" applyProtection="1">
      <alignment horizontal="center"/>
      <protection/>
    </xf>
    <xf numFmtId="0" fontId="3" fillId="0" borderId="0" xfId="15" applyFont="1" applyAlignment="1">
      <alignment/>
      <protection/>
    </xf>
    <xf numFmtId="189" fontId="22" fillId="0" borderId="0" xfId="0" applyNumberFormat="1" applyFont="1" applyAlignment="1">
      <alignment/>
    </xf>
    <xf numFmtId="0" fontId="50" fillId="0" borderId="0" xfId="15" applyNumberFormat="1" applyFont="1" applyAlignment="1">
      <alignment horizontal="left"/>
      <protection/>
    </xf>
    <xf numFmtId="0" fontId="2" fillId="0" borderId="0" xfId="15" applyFont="1" applyAlignment="1" quotePrefix="1">
      <alignment horizontal="right" wrapText="1"/>
      <protection/>
    </xf>
    <xf numFmtId="0" fontId="2" fillId="0" borderId="0" xfId="15" applyFont="1" applyAlignment="1">
      <alignment horizontal="right"/>
      <protection/>
    </xf>
    <xf numFmtId="0" fontId="2" fillId="0" borderId="0" xfId="15" applyFont="1" applyAlignment="1">
      <alignment/>
      <protection/>
    </xf>
    <xf numFmtId="187" fontId="2" fillId="0" borderId="19" xfId="43" applyNumberFormat="1" applyFont="1" applyFill="1" applyBorder="1" applyAlignment="1" applyProtection="1">
      <alignment horizontal="center" vertical="center" wrapText="1"/>
      <protection/>
    </xf>
    <xf numFmtId="189" fontId="2" fillId="0" borderId="19" xfId="43" applyNumberFormat="1" applyFont="1" applyFill="1" applyBorder="1" applyAlignment="1" applyProtection="1">
      <alignment horizontal="center" vertical="center" wrapText="1"/>
      <protection/>
    </xf>
    <xf numFmtId="0" fontId="2" fillId="0" borderId="20" xfId="15" applyFont="1" applyBorder="1" applyAlignment="1">
      <alignment/>
      <protection/>
    </xf>
    <xf numFmtId="0" fontId="2" fillId="0" borderId="20" xfId="15" applyFont="1" applyFill="1" applyBorder="1" applyAlignment="1">
      <alignment/>
      <protection/>
    </xf>
    <xf numFmtId="187" fontId="22" fillId="0" borderId="0" xfId="15" applyNumberFormat="1" applyFont="1" applyFill="1" applyAlignment="1">
      <alignment/>
      <protection/>
    </xf>
    <xf numFmtId="0" fontId="2" fillId="0" borderId="10" xfId="15" applyFont="1" applyBorder="1" applyAlignment="1">
      <alignment/>
      <protection/>
    </xf>
    <xf numFmtId="187" fontId="17" fillId="0" borderId="10" xfId="15" applyNumberFormat="1" applyFont="1" applyFill="1" applyBorder="1" applyAlignment="1">
      <alignment/>
      <protection/>
    </xf>
    <xf numFmtId="0" fontId="2" fillId="0" borderId="0" xfId="15" applyFont="1" applyBorder="1" applyAlignment="1">
      <alignment/>
      <protection/>
    </xf>
    <xf numFmtId="187" fontId="17" fillId="0" borderId="0" xfId="15" applyNumberFormat="1" applyFont="1" applyFill="1" applyBorder="1" applyAlignment="1">
      <alignment/>
      <protection/>
    </xf>
    <xf numFmtId="187" fontId="22" fillId="0" borderId="0" xfId="15" applyNumberFormat="1" applyFont="1" applyFill="1" applyBorder="1" applyAlignment="1">
      <alignment/>
      <protection/>
    </xf>
    <xf numFmtId="0" fontId="3" fillId="0" borderId="10" xfId="0" applyFont="1" applyBorder="1" applyAlignment="1">
      <alignment/>
    </xf>
    <xf numFmtId="0" fontId="3" fillId="0" borderId="10" xfId="15" applyFont="1" applyFill="1" applyBorder="1">
      <alignment/>
      <protection/>
    </xf>
    <xf numFmtId="187" fontId="22" fillId="0" borderId="10" xfId="15" applyNumberFormat="1" applyFont="1" applyFill="1" applyBorder="1" applyAlignment="1">
      <alignment/>
      <protection/>
    </xf>
    <xf numFmtId="179" fontId="21" fillId="0" borderId="10" xfId="43" applyFont="1" applyFill="1" applyBorder="1" applyAlignment="1">
      <alignment/>
    </xf>
    <xf numFmtId="179" fontId="21" fillId="0" borderId="10" xfId="43" applyFont="1" applyFill="1" applyBorder="1" applyAlignment="1" applyProtection="1">
      <alignment/>
      <protection/>
    </xf>
    <xf numFmtId="0" fontId="2" fillId="0" borderId="12" xfId="15" applyFont="1" applyBorder="1" applyAlignment="1">
      <alignment/>
      <protection/>
    </xf>
    <xf numFmtId="187" fontId="17" fillId="0" borderId="12" xfId="15" applyNumberFormat="1" applyFont="1" applyFill="1" applyBorder="1" applyAlignment="1">
      <alignment/>
      <protection/>
    </xf>
    <xf numFmtId="0" fontId="106" fillId="0" borderId="0" xfId="15" applyFont="1" applyFill="1">
      <alignment/>
      <protection/>
    </xf>
    <xf numFmtId="187" fontId="106" fillId="0" borderId="0" xfId="15" applyNumberFormat="1" applyFont="1" applyFill="1">
      <alignment/>
      <protection/>
    </xf>
    <xf numFmtId="189" fontId="106" fillId="0" borderId="0" xfId="43" applyNumberFormat="1" applyFont="1" applyFill="1" applyBorder="1" applyAlignment="1" applyProtection="1">
      <alignment/>
      <protection/>
    </xf>
    <xf numFmtId="0" fontId="22" fillId="0" borderId="0" xfId="15" applyFont="1" applyAlignment="1">
      <alignment horizontal="right"/>
      <protection/>
    </xf>
    <xf numFmtId="0" fontId="22" fillId="0" borderId="0" xfId="15" applyFont="1" applyBorder="1" applyAlignment="1">
      <alignment/>
      <protection/>
    </xf>
    <xf numFmtId="189" fontId="24" fillId="0" borderId="0" xfId="43" applyNumberFormat="1" applyFont="1" applyFill="1" applyBorder="1" applyAlignment="1" applyProtection="1">
      <alignment horizontal="center"/>
      <protection/>
    </xf>
    <xf numFmtId="187" fontId="17" fillId="0" borderId="0" xfId="15" applyNumberFormat="1" applyFont="1" applyBorder="1" applyAlignment="1">
      <alignment/>
      <protection/>
    </xf>
    <xf numFmtId="187" fontId="17" fillId="0" borderId="0" xfId="15" applyNumberFormat="1" applyFont="1" applyBorder="1" applyAlignment="1">
      <alignment horizontal="left"/>
      <protection/>
    </xf>
    <xf numFmtId="187" fontId="22" fillId="0" borderId="0" xfId="15" applyNumberFormat="1" applyFont="1" applyBorder="1" applyAlignment="1">
      <alignment/>
      <protection/>
    </xf>
    <xf numFmtId="0" fontId="22" fillId="0" borderId="0" xfId="15" applyNumberFormat="1" applyFont="1" applyBorder="1" applyAlignment="1">
      <alignment horizontal="left"/>
      <protection/>
    </xf>
    <xf numFmtId="0" fontId="22" fillId="0" borderId="0" xfId="15" applyNumberFormat="1" applyFont="1" applyBorder="1" applyAlignment="1">
      <alignment/>
      <protection/>
    </xf>
    <xf numFmtId="0" fontId="22" fillId="0" borderId="0" xfId="15" applyNumberFormat="1" applyFont="1" applyBorder="1">
      <alignment/>
      <protection/>
    </xf>
    <xf numFmtId="187" fontId="22" fillId="0" borderId="0" xfId="15" applyNumberFormat="1" applyFont="1" applyAlignment="1">
      <alignment/>
      <protection/>
    </xf>
    <xf numFmtId="0" fontId="22" fillId="0" borderId="0" xfId="15" applyNumberFormat="1" applyFont="1" applyAlignment="1">
      <alignment horizontal="left"/>
      <protection/>
    </xf>
    <xf numFmtId="0" fontId="22" fillId="0" borderId="0" xfId="15" applyNumberFormat="1" applyFont="1" applyAlignment="1">
      <alignment/>
      <protection/>
    </xf>
    <xf numFmtId="187" fontId="17" fillId="0" borderId="0" xfId="15" applyNumberFormat="1" applyFont="1">
      <alignment/>
      <protection/>
    </xf>
    <xf numFmtId="187" fontId="17" fillId="0" borderId="0" xfId="15" applyNumberFormat="1" applyFont="1" applyAlignment="1">
      <alignment/>
      <protection/>
    </xf>
    <xf numFmtId="0" fontId="17" fillId="0" borderId="0" xfId="15" applyNumberFormat="1" applyFont="1" applyAlignment="1">
      <alignment horizontal="left"/>
      <protection/>
    </xf>
    <xf numFmtId="0" fontId="17" fillId="0" borderId="0" xfId="15" applyNumberFormat="1" applyFont="1" applyAlignment="1">
      <alignment/>
      <protection/>
    </xf>
    <xf numFmtId="0" fontId="17" fillId="0" borderId="0" xfId="15" applyNumberFormat="1" applyFont="1">
      <alignment/>
      <protection/>
    </xf>
    <xf numFmtId="187" fontId="17" fillId="0" borderId="0" xfId="43" applyNumberFormat="1" applyFont="1" applyFill="1" applyBorder="1" applyAlignment="1" applyProtection="1">
      <alignment horizontal="center"/>
      <protection/>
    </xf>
    <xf numFmtId="0" fontId="55" fillId="0" borderId="0" xfId="15" applyFont="1">
      <alignment/>
      <protection/>
    </xf>
    <xf numFmtId="0" fontId="17" fillId="0" borderId="0" xfId="15" applyFont="1">
      <alignment/>
      <protection/>
    </xf>
    <xf numFmtId="0" fontId="0" fillId="0" borderId="0" xfId="0" applyBorder="1" applyAlignment="1">
      <alignment/>
    </xf>
    <xf numFmtId="0" fontId="56" fillId="0" borderId="0" xfId="0" applyFont="1" applyFill="1" applyAlignment="1">
      <alignment/>
    </xf>
    <xf numFmtId="0" fontId="3" fillId="0" borderId="0" xfId="0" applyFont="1" applyFill="1" applyAlignment="1">
      <alignmen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justify"/>
    </xf>
    <xf numFmtId="0" fontId="2" fillId="0" borderId="0" xfId="0" applyFont="1" applyFill="1" applyBorder="1" applyAlignment="1">
      <alignment horizontal="justify"/>
    </xf>
    <xf numFmtId="14" fontId="2" fillId="0" borderId="13" xfId="0" applyNumberFormat="1" applyFont="1" applyFill="1" applyBorder="1" applyAlignment="1">
      <alignment horizontal="center" wrapText="1"/>
    </xf>
    <xf numFmtId="0" fontId="0" fillId="0" borderId="0" xfId="0" applyAlignment="1">
      <alignment horizontal="justify"/>
    </xf>
    <xf numFmtId="0" fontId="38" fillId="0" borderId="0" xfId="0" applyFont="1" applyFill="1" applyBorder="1" applyAlignment="1">
      <alignment/>
    </xf>
    <xf numFmtId="0" fontId="3" fillId="0" borderId="0" xfId="0" applyFont="1" applyFill="1" applyAlignment="1">
      <alignment wrapText="1"/>
    </xf>
    <xf numFmtId="0" fontId="38" fillId="0" borderId="0" xfId="0" applyFont="1" applyFill="1" applyAlignment="1">
      <alignment/>
    </xf>
    <xf numFmtId="180" fontId="0" fillId="0" borderId="10" xfId="0" applyNumberFormat="1" applyFont="1" applyFill="1" applyBorder="1" applyAlignment="1">
      <alignment/>
    </xf>
    <xf numFmtId="189" fontId="22" fillId="0" borderId="12" xfId="43" applyNumberFormat="1" applyFont="1" applyFill="1" applyBorder="1" applyAlignment="1">
      <alignment/>
    </xf>
    <xf numFmtId="14" fontId="2" fillId="0" borderId="10"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181" fontId="22" fillId="0" borderId="12" xfId="43" applyNumberFormat="1" applyFont="1" applyFill="1" applyBorder="1" applyAlignment="1">
      <alignment/>
    </xf>
    <xf numFmtId="189" fontId="17" fillId="0" borderId="12" xfId="43" applyNumberFormat="1" applyFont="1" applyFill="1" applyBorder="1" applyAlignment="1" applyProtection="1">
      <alignment horizontal="right" wrapText="1"/>
      <protection/>
    </xf>
    <xf numFmtId="3" fontId="57" fillId="0" borderId="0" xfId="65" applyNumberFormat="1" applyFont="1" applyBorder="1" applyAlignment="1">
      <alignment/>
    </xf>
    <xf numFmtId="3" fontId="4" fillId="0" borderId="0" xfId="0" applyNumberFormat="1" applyFont="1" applyBorder="1" applyAlignment="1">
      <alignment/>
    </xf>
    <xf numFmtId="3" fontId="57" fillId="0" borderId="0" xfId="0" applyNumberFormat="1" applyFont="1" applyBorder="1" applyAlignment="1">
      <alignment/>
    </xf>
    <xf numFmtId="3" fontId="58" fillId="0" borderId="0" xfId="0" applyNumberFormat="1" applyFont="1" applyBorder="1" applyAlignment="1">
      <alignment/>
    </xf>
    <xf numFmtId="181" fontId="6" fillId="0" borderId="0" xfId="43" applyNumberFormat="1" applyFont="1" applyBorder="1" applyAlignment="1">
      <alignment/>
    </xf>
    <xf numFmtId="187" fontId="3" fillId="0" borderId="0" xfId="15" applyNumberFormat="1" applyFont="1" applyBorder="1">
      <alignment/>
      <protection/>
    </xf>
    <xf numFmtId="189" fontId="35" fillId="0" borderId="12" xfId="15" applyNumberFormat="1" applyFont="1" applyFill="1" applyBorder="1" applyAlignment="1">
      <alignment horizontal="center" wrapText="1"/>
      <protection/>
    </xf>
    <xf numFmtId="181" fontId="3" fillId="0" borderId="0" xfId="15" applyNumberFormat="1" applyFont="1" applyFill="1" applyBorder="1">
      <alignment/>
      <protection/>
    </xf>
    <xf numFmtId="3" fontId="3" fillId="0" borderId="0" xfId="15" applyNumberFormat="1" applyFont="1" applyFill="1" applyBorder="1">
      <alignment/>
      <protection/>
    </xf>
    <xf numFmtId="0" fontId="2" fillId="0" borderId="0" xfId="15" applyNumberFormat="1" applyFont="1" applyFill="1" applyBorder="1" applyAlignment="1">
      <alignment/>
      <protection/>
    </xf>
    <xf numFmtId="0" fontId="2" fillId="0" borderId="0" xfId="15" applyNumberFormat="1" applyFont="1" applyFill="1" applyAlignment="1">
      <alignment horizontal="center"/>
      <protection/>
    </xf>
    <xf numFmtId="180" fontId="3" fillId="0" borderId="0" xfId="0" applyNumberFormat="1" applyFont="1" applyFill="1" applyBorder="1" applyAlignment="1">
      <alignment/>
    </xf>
    <xf numFmtId="180" fontId="3" fillId="0" borderId="10" xfId="0" applyNumberFormat="1" applyFont="1" applyFill="1" applyBorder="1" applyAlignment="1">
      <alignment/>
    </xf>
    <xf numFmtId="180" fontId="0" fillId="0" borderId="0" xfId="0" applyNumberFormat="1" applyFont="1" applyFill="1" applyBorder="1" applyAlignment="1">
      <alignment/>
    </xf>
    <xf numFmtId="0" fontId="6" fillId="0" borderId="0" xfId="0" applyFont="1" applyFill="1" applyBorder="1" applyAlignment="1">
      <alignment/>
    </xf>
    <xf numFmtId="0" fontId="6" fillId="0" borderId="10" xfId="15" applyFont="1" applyFill="1" applyBorder="1" applyAlignment="1">
      <alignment wrapText="1"/>
      <protection/>
    </xf>
    <xf numFmtId="0" fontId="3" fillId="0" borderId="10" xfId="15" applyFont="1" applyFill="1" applyBorder="1" applyAlignment="1">
      <alignment horizontal="center" wrapText="1"/>
      <protection/>
    </xf>
    <xf numFmtId="9" fontId="6" fillId="0" borderId="12" xfId="15" applyNumberFormat="1" applyFont="1" applyFill="1" applyBorder="1" applyAlignment="1">
      <alignment horizontal="center" wrapText="1"/>
      <protection/>
    </xf>
    <xf numFmtId="0" fontId="6" fillId="0" borderId="21" xfId="15" applyFont="1" applyFill="1" applyBorder="1" applyAlignment="1">
      <alignment wrapText="1"/>
      <protection/>
    </xf>
    <xf numFmtId="181" fontId="22" fillId="34" borderId="0" xfId="43" applyNumberFormat="1" applyFont="1" applyFill="1" applyAlignment="1">
      <alignment/>
    </xf>
    <xf numFmtId="3" fontId="4" fillId="0" borderId="0" xfId="65" applyNumberFormat="1" applyFont="1" applyBorder="1" applyAlignment="1">
      <alignment/>
    </xf>
    <xf numFmtId="0" fontId="107" fillId="0" borderId="0" xfId="15" applyFont="1" applyFill="1" applyAlignment="1">
      <alignment/>
      <protection/>
    </xf>
    <xf numFmtId="189" fontId="2" fillId="0" borderId="0" xfId="15" applyNumberFormat="1" applyFont="1" applyFill="1" applyBorder="1" applyAlignment="1">
      <alignment/>
      <protection/>
    </xf>
    <xf numFmtId="189" fontId="22" fillId="0" borderId="0" xfId="43" applyNumberFormat="1" applyFont="1" applyFill="1" applyAlignment="1">
      <alignment horizontal="justify" wrapText="1"/>
    </xf>
    <xf numFmtId="179" fontId="108" fillId="0" borderId="0" xfId="43" applyFont="1" applyFill="1" applyBorder="1" applyAlignment="1" applyProtection="1">
      <alignment/>
      <protection/>
    </xf>
    <xf numFmtId="0" fontId="107" fillId="0" borderId="0" xfId="15" applyFont="1" applyFill="1" applyBorder="1" applyAlignment="1">
      <alignment/>
      <protection/>
    </xf>
    <xf numFmtId="189" fontId="24" fillId="0" borderId="0" xfId="15" applyNumberFormat="1" applyFont="1" applyFill="1" applyBorder="1" applyAlignment="1">
      <alignment/>
      <protection/>
    </xf>
    <xf numFmtId="3" fontId="3" fillId="0" borderId="0" xfId="15" applyNumberFormat="1" applyFont="1" applyFill="1" applyAlignment="1">
      <alignment/>
      <protection/>
    </xf>
    <xf numFmtId="3" fontId="22" fillId="0" borderId="0" xfId="15" applyNumberFormat="1" applyFont="1" applyFill="1" applyAlignment="1">
      <alignment/>
      <protection/>
    </xf>
    <xf numFmtId="3" fontId="24" fillId="0" borderId="10" xfId="15" applyNumberFormat="1" applyFont="1" applyFill="1" applyBorder="1" applyAlignment="1">
      <alignment/>
      <protection/>
    </xf>
    <xf numFmtId="189" fontId="30" fillId="0" borderId="12" xfId="15" applyNumberFormat="1" applyFont="1" applyFill="1" applyBorder="1" applyAlignment="1">
      <alignment horizontal="center" wrapText="1"/>
      <protection/>
    </xf>
    <xf numFmtId="0" fontId="5" fillId="0" borderId="0" xfId="15" applyFont="1" applyFill="1" applyBorder="1" applyAlignment="1">
      <alignment wrapText="1"/>
      <protection/>
    </xf>
    <xf numFmtId="189" fontId="34" fillId="0" borderId="12" xfId="15" applyNumberFormat="1" applyFont="1" applyFill="1" applyBorder="1" applyAlignment="1">
      <alignment horizontal="center" wrapText="1"/>
      <protection/>
    </xf>
    <xf numFmtId="3" fontId="3" fillId="0" borderId="10" xfId="15" applyNumberFormat="1" applyFont="1" applyFill="1" applyBorder="1" applyAlignment="1">
      <alignment/>
      <protection/>
    </xf>
    <xf numFmtId="9" fontId="17" fillId="0" borderId="0" xfId="65" applyFont="1" applyFill="1" applyBorder="1" applyAlignment="1" applyProtection="1">
      <alignment horizontal="center"/>
      <protection/>
    </xf>
    <xf numFmtId="179" fontId="3" fillId="0" borderId="0" xfId="43" applyFont="1" applyFill="1" applyBorder="1" applyAlignment="1">
      <alignment/>
    </xf>
    <xf numFmtId="0" fontId="59" fillId="0" borderId="0" xfId="59" applyFont="1" applyAlignment="1">
      <alignment horizontal="center"/>
      <protection/>
    </xf>
    <xf numFmtId="0" fontId="22" fillId="0" borderId="0" xfId="59" applyFont="1">
      <alignment/>
      <protection/>
    </xf>
    <xf numFmtId="0" fontId="22" fillId="0" borderId="0" xfId="59" applyFont="1" applyAlignment="1">
      <alignment horizontal="center"/>
      <protection/>
    </xf>
    <xf numFmtId="0" fontId="61" fillId="0" borderId="16" xfId="59" applyFont="1" applyBorder="1" applyAlignment="1">
      <alignment horizontal="left"/>
      <protection/>
    </xf>
    <xf numFmtId="0" fontId="22" fillId="0" borderId="16" xfId="59" applyFont="1" applyBorder="1">
      <alignment/>
      <protection/>
    </xf>
    <xf numFmtId="0" fontId="22" fillId="0" borderId="16" xfId="59" applyFont="1" applyBorder="1" applyAlignment="1">
      <alignment horizontal="center"/>
      <protection/>
    </xf>
    <xf numFmtId="0" fontId="3" fillId="0" borderId="0" xfId="59" applyFont="1">
      <alignment/>
      <protection/>
    </xf>
    <xf numFmtId="0" fontId="61" fillId="0" borderId="0" xfId="59" applyNumberFormat="1" applyFont="1" applyAlignment="1">
      <alignment horizontal="right"/>
      <protection/>
    </xf>
    <xf numFmtId="0" fontId="61" fillId="0" borderId="0" xfId="59" applyFont="1" quotePrefix="1">
      <alignment/>
      <protection/>
    </xf>
    <xf numFmtId="0" fontId="61" fillId="0" borderId="0" xfId="59" applyFont="1">
      <alignment/>
      <protection/>
    </xf>
    <xf numFmtId="16" fontId="61" fillId="0" borderId="0" xfId="59" applyNumberFormat="1" applyFont="1" applyAlignment="1" quotePrefix="1">
      <alignment horizontal="right"/>
      <protection/>
    </xf>
    <xf numFmtId="0" fontId="61" fillId="0" borderId="0" xfId="59" applyFont="1" applyAlignment="1" quotePrefix="1">
      <alignment horizontal="right"/>
      <protection/>
    </xf>
    <xf numFmtId="17" fontId="61" fillId="0" borderId="0" xfId="59" applyNumberFormat="1" applyFont="1" applyAlignment="1" quotePrefix="1">
      <alignment horizontal="right"/>
      <protection/>
    </xf>
    <xf numFmtId="0" fontId="14" fillId="0" borderId="16" xfId="59" applyFont="1" applyBorder="1">
      <alignment/>
      <protection/>
    </xf>
    <xf numFmtId="37" fontId="14" fillId="0" borderId="0" xfId="0" applyNumberFormat="1" applyFont="1" applyAlignment="1">
      <alignment horizontal="center" vertical="center" wrapText="1"/>
    </xf>
    <xf numFmtId="0" fontId="14" fillId="0" borderId="0" xfId="0" applyFont="1" applyBorder="1" applyAlignment="1">
      <alignment horizontal="center"/>
    </xf>
    <xf numFmtId="0" fontId="18" fillId="0" borderId="0" xfId="0" applyFont="1" applyBorder="1" applyAlignment="1">
      <alignment horizontal="center" vertical="center"/>
    </xf>
    <xf numFmtId="0" fontId="60" fillId="0" borderId="0" xfId="59" applyFont="1" applyBorder="1" applyAlignment="1">
      <alignment horizontal="center"/>
      <protection/>
    </xf>
    <xf numFmtId="0" fontId="22" fillId="0" borderId="0" xfId="59" applyFont="1" applyBorder="1" applyAlignment="1">
      <alignment horizontal="center"/>
      <protection/>
    </xf>
    <xf numFmtId="0" fontId="2" fillId="0" borderId="0" xfId="0" applyFont="1" applyFill="1" applyAlignment="1">
      <alignment horizontal="center"/>
    </xf>
    <xf numFmtId="187" fontId="2" fillId="0" borderId="0" xfId="43" applyNumberFormat="1" applyFont="1" applyFill="1" applyBorder="1" applyAlignment="1" applyProtection="1">
      <alignment horizontal="center"/>
      <protection/>
    </xf>
    <xf numFmtId="187" fontId="3" fillId="0" borderId="0" xfId="15" applyNumberFormat="1" applyFont="1" applyFill="1" applyBorder="1" applyAlignment="1">
      <alignment horizontal="left" wrapText="1"/>
      <protection/>
    </xf>
    <xf numFmtId="187" fontId="6" fillId="0" borderId="0" xfId="43" applyNumberFormat="1" applyFont="1" applyFill="1" applyBorder="1" applyAlignment="1" applyProtection="1">
      <alignment horizontal="right"/>
      <protection/>
    </xf>
    <xf numFmtId="0" fontId="44" fillId="0" borderId="0" xfId="15" applyFont="1" applyFill="1" applyBorder="1" applyAlignment="1">
      <alignment horizontal="center" vertical="center"/>
      <protection/>
    </xf>
    <xf numFmtId="187" fontId="43" fillId="0" borderId="0" xfId="43" applyNumberFormat="1" applyFont="1" applyFill="1" applyBorder="1" applyAlignment="1" applyProtection="1">
      <alignment horizontal="center"/>
      <protection/>
    </xf>
    <xf numFmtId="0" fontId="2" fillId="0" borderId="0" xfId="0" applyFont="1" applyFill="1" applyAlignment="1">
      <alignment/>
    </xf>
    <xf numFmtId="187" fontId="44" fillId="0" borderId="0" xfId="43" applyNumberFormat="1" applyFont="1" applyFill="1" applyBorder="1" applyAlignment="1" applyProtection="1">
      <alignment horizontal="center"/>
      <protection/>
    </xf>
    <xf numFmtId="0" fontId="3" fillId="35" borderId="0" xfId="60" applyFont="1" applyFill="1" applyBorder="1" applyAlignment="1">
      <alignment horizontal="left" wrapText="1"/>
      <protection/>
    </xf>
    <xf numFmtId="0" fontId="3" fillId="35" borderId="0" xfId="60" applyFont="1" applyFill="1" applyBorder="1" applyAlignment="1">
      <alignment wrapText="1"/>
      <protection/>
    </xf>
    <xf numFmtId="187" fontId="31" fillId="0" borderId="0" xfId="43" applyNumberFormat="1" applyFont="1" applyFill="1" applyBorder="1" applyAlignment="1" applyProtection="1">
      <alignment horizontal="right"/>
      <protection/>
    </xf>
    <xf numFmtId="0" fontId="2" fillId="0" borderId="0" xfId="0" applyFont="1" applyFill="1" applyAlignment="1">
      <alignment horizontal="left"/>
    </xf>
    <xf numFmtId="0" fontId="3" fillId="0" borderId="0" xfId="0" applyFont="1" applyFill="1" applyAlignment="1">
      <alignment horizontal="justify" wrapText="1"/>
    </xf>
    <xf numFmtId="0" fontId="38" fillId="0" borderId="0" xfId="0" applyFont="1" applyFill="1" applyAlignment="1">
      <alignment horizontal="justify" wrapText="1"/>
    </xf>
    <xf numFmtId="187" fontId="109" fillId="0" borderId="0" xfId="43" applyNumberFormat="1" applyFont="1" applyFill="1" applyBorder="1" applyAlignment="1" applyProtection="1">
      <alignment horizontal="center"/>
      <protection/>
    </xf>
    <xf numFmtId="0" fontId="2" fillId="0" borderId="0" xfId="15" applyNumberFormat="1" applyFont="1" applyFill="1" applyBorder="1" applyAlignment="1">
      <alignment horizontal="center"/>
      <protection/>
    </xf>
    <xf numFmtId="0" fontId="2" fillId="0" borderId="0" xfId="0" applyFont="1" applyFill="1" applyAlignment="1">
      <alignment horizontal="center" wrapText="1"/>
    </xf>
    <xf numFmtId="0" fontId="2" fillId="0" borderId="0" xfId="0" applyFont="1" applyFill="1" applyAlignment="1">
      <alignment wrapText="1"/>
    </xf>
    <xf numFmtId="0" fontId="38" fillId="0" borderId="0" xfId="0" applyFont="1" applyFill="1" applyAlignment="1">
      <alignment wrapText="1"/>
    </xf>
    <xf numFmtId="0" fontId="37" fillId="33" borderId="0" xfId="0" applyFont="1" applyFill="1" applyAlignment="1">
      <alignment horizontal="justify" wrapText="1"/>
    </xf>
    <xf numFmtId="0" fontId="40" fillId="33" borderId="0" xfId="0" applyFont="1" applyFill="1" applyAlignment="1">
      <alignment horizontal="justify" wrapText="1"/>
    </xf>
    <xf numFmtId="0" fontId="37" fillId="33" borderId="10" xfId="0" applyFont="1" applyFill="1" applyBorder="1" applyAlignment="1">
      <alignment horizontal="center"/>
    </xf>
    <xf numFmtId="0" fontId="3" fillId="0" borderId="0" xfId="15" applyFont="1" applyFill="1" applyBorder="1" applyAlignment="1">
      <alignment horizontal="justify"/>
      <protection/>
    </xf>
    <xf numFmtId="0" fontId="2" fillId="0" borderId="0" xfId="0" applyFont="1" applyFill="1" applyBorder="1" applyAlignment="1">
      <alignment horizontal="left" wrapText="1"/>
    </xf>
    <xf numFmtId="0" fontId="2" fillId="0" borderId="0" xfId="0" applyFont="1" applyFill="1" applyAlignment="1">
      <alignment horizontal="left" wrapText="1"/>
    </xf>
    <xf numFmtId="0" fontId="3" fillId="36" borderId="0" xfId="15" applyFont="1" applyFill="1" applyAlignment="1">
      <alignment horizontal="justify" wrapText="1"/>
      <protection/>
    </xf>
    <xf numFmtId="0" fontId="3" fillId="0" borderId="0" xfId="15" applyFont="1" applyFill="1" applyAlignment="1">
      <alignment horizontal="justify" wrapText="1"/>
      <protection/>
    </xf>
    <xf numFmtId="0" fontId="3" fillId="0" borderId="0" xfId="15" applyFont="1" applyFill="1" applyBorder="1" applyAlignment="1">
      <alignment horizontal="justify" wrapText="1"/>
      <protection/>
    </xf>
    <xf numFmtId="0" fontId="3" fillId="0" borderId="0" xfId="0" applyFont="1" applyFill="1" applyAlignment="1">
      <alignment horizontal="left" wrapText="1"/>
    </xf>
    <xf numFmtId="0" fontId="2" fillId="0" borderId="0" xfId="15" applyFont="1" applyFill="1" applyAlignment="1">
      <alignment horizontal="justify" wrapText="1"/>
      <protection/>
    </xf>
    <xf numFmtId="0" fontId="2" fillId="0" borderId="0" xfId="15" applyFont="1" applyFill="1" applyBorder="1" applyAlignment="1">
      <alignment horizontal="left" wrapText="1"/>
      <protection/>
    </xf>
    <xf numFmtId="0" fontId="3"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2" fillId="0" borderId="0" xfId="15" applyFont="1" applyFill="1" applyBorder="1" applyAlignment="1">
      <alignment horizontal="justify" wrapText="1"/>
      <protection/>
    </xf>
    <xf numFmtId="0" fontId="6" fillId="0" borderId="0" xfId="15" applyFont="1" applyFill="1" applyAlignment="1">
      <alignment horizontal="justify"/>
      <protection/>
    </xf>
    <xf numFmtId="0" fontId="5" fillId="0" borderId="0" xfId="15" applyFont="1" applyFill="1" applyBorder="1" applyAlignment="1">
      <alignment horizontal="justify" wrapText="1"/>
      <protection/>
    </xf>
    <xf numFmtId="0" fontId="6" fillId="0" borderId="0" xfId="15" applyFont="1" applyFill="1" applyAlignment="1">
      <alignment horizontal="justify" wrapText="1"/>
      <protection/>
    </xf>
    <xf numFmtId="14" fontId="2" fillId="0" borderId="10" xfId="15" applyNumberFormat="1" applyFont="1" applyFill="1" applyBorder="1" applyAlignment="1">
      <alignment horizontal="center"/>
      <protection/>
    </xf>
    <xf numFmtId="14" fontId="2" fillId="0" borderId="10" xfId="43" applyNumberFormat="1" applyFont="1" applyFill="1" applyBorder="1" applyAlignment="1" applyProtection="1">
      <alignment horizontal="center"/>
      <protection/>
    </xf>
    <xf numFmtId="0" fontId="2" fillId="0" borderId="0" xfId="15" applyFont="1" applyFill="1" applyAlignment="1">
      <alignment horizontal="left" wrapText="1"/>
      <protection/>
    </xf>
    <xf numFmtId="14" fontId="17" fillId="0" borderId="10" xfId="43" applyNumberFormat="1" applyFont="1" applyFill="1" applyBorder="1" applyAlignment="1" applyProtection="1">
      <alignment horizontal="center"/>
      <protection/>
    </xf>
    <xf numFmtId="0" fontId="3" fillId="0" borderId="0" xfId="15" applyFont="1" applyFill="1" applyAlignment="1">
      <alignment horizontal="left" wrapText="1"/>
      <protection/>
    </xf>
    <xf numFmtId="0" fontId="3" fillId="0" borderId="0" xfId="15" applyFont="1" applyFill="1" applyAlignment="1">
      <alignment horizontal="left"/>
      <protection/>
    </xf>
    <xf numFmtId="0" fontId="31" fillId="0" borderId="0" xfId="15" applyFont="1" applyFill="1" applyAlignment="1">
      <alignment horizontal="justify" wrapText="1"/>
      <protection/>
    </xf>
    <xf numFmtId="2" fontId="3" fillId="0" borderId="0" xfId="15" applyNumberFormat="1" applyFont="1" applyFill="1" applyAlignment="1">
      <alignment horizontal="justify" wrapText="1"/>
      <protection/>
    </xf>
    <xf numFmtId="2" fontId="21" fillId="0" borderId="0" xfId="0" applyNumberFormat="1" applyFont="1" applyFill="1" applyAlignment="1">
      <alignment horizontal="justify" wrapText="1"/>
    </xf>
    <xf numFmtId="0" fontId="21" fillId="0" borderId="0" xfId="0" applyFont="1" applyFill="1" applyAlignment="1">
      <alignment horizontal="justify" wrapText="1"/>
    </xf>
    <xf numFmtId="0" fontId="2" fillId="0" borderId="0" xfId="15" applyFont="1" applyBorder="1" applyAlignment="1">
      <alignment horizontal="left"/>
      <protection/>
    </xf>
    <xf numFmtId="0" fontId="2" fillId="0" borderId="0" xfId="15" applyFont="1" applyBorder="1" applyAlignment="1" quotePrefix="1">
      <alignment horizontal="left"/>
      <protection/>
    </xf>
    <xf numFmtId="0" fontId="27" fillId="0" borderId="0" xfId="15" applyFont="1" applyFill="1" applyBorder="1" applyAlignment="1">
      <alignment horizontal="justify"/>
      <protection/>
    </xf>
    <xf numFmtId="0" fontId="3" fillId="0" borderId="0" xfId="15" applyFont="1" applyFill="1" applyBorder="1" applyAlignment="1">
      <alignment horizontal="justify" vertical="top"/>
      <protection/>
    </xf>
    <xf numFmtId="0" fontId="27" fillId="0" borderId="0" xfId="15" applyFont="1" applyFill="1" applyBorder="1" applyAlignment="1">
      <alignment horizontal="justify" wrapText="1"/>
      <protection/>
    </xf>
    <xf numFmtId="0" fontId="110" fillId="0" borderId="0" xfId="15" applyFont="1" applyFill="1" applyBorder="1" applyAlignment="1">
      <alignment horizontal="justify"/>
      <protection/>
    </xf>
    <xf numFmtId="0" fontId="2" fillId="0" borderId="0" xfId="15" applyFont="1" applyFill="1" applyBorder="1" applyAlignment="1">
      <alignment horizontal="justify"/>
      <protection/>
    </xf>
    <xf numFmtId="0" fontId="2" fillId="0" borderId="0" xfId="15" applyFont="1" applyFill="1" applyBorder="1" applyAlignment="1">
      <alignment horizontal="left"/>
      <protection/>
    </xf>
    <xf numFmtId="0" fontId="2" fillId="0" borderId="0" xfId="15" applyFont="1" applyFill="1" applyBorder="1" applyAlignment="1" quotePrefix="1">
      <alignment horizontal="justify"/>
      <protection/>
    </xf>
    <xf numFmtId="0" fontId="3" fillId="0" borderId="0" xfId="15" applyFont="1" applyFill="1" applyBorder="1" applyAlignment="1" quotePrefix="1">
      <alignment horizontal="left"/>
      <protection/>
    </xf>
    <xf numFmtId="0" fontId="3" fillId="0" borderId="0" xfId="15" applyFont="1" applyFill="1" applyBorder="1" applyAlignment="1">
      <alignment horizontal="left"/>
      <protection/>
    </xf>
    <xf numFmtId="0" fontId="3" fillId="0" borderId="0" xfId="15" applyFont="1" applyFill="1" applyBorder="1" applyAlignment="1">
      <alignment horizontal="justify" vertical="center" wrapText="1"/>
      <protection/>
    </xf>
    <xf numFmtId="0" fontId="2" fillId="0" borderId="0" xfId="15" applyFont="1" applyFill="1" applyBorder="1" applyAlignment="1">
      <alignment horizontal="justify" vertical="center" wrapText="1"/>
      <protection/>
    </xf>
    <xf numFmtId="0" fontId="6" fillId="0" borderId="0" xfId="15" applyFont="1" applyFill="1" applyBorder="1" applyAlignment="1">
      <alignment horizontal="justify"/>
      <protection/>
    </xf>
    <xf numFmtId="0" fontId="25" fillId="0" borderId="0" xfId="60" applyFont="1" applyFill="1" applyBorder="1" applyAlignment="1" quotePrefix="1">
      <alignment horizontal="justify" wrapText="1"/>
      <protection/>
    </xf>
    <xf numFmtId="0" fontId="25" fillId="0" borderId="0" xfId="60" applyFont="1" applyFill="1" applyBorder="1" applyAlignment="1">
      <alignment horizontal="justify" wrapText="1"/>
      <protection/>
    </xf>
    <xf numFmtId="0" fontId="3" fillId="0" borderId="0" xfId="15" applyFont="1" applyFill="1" applyAlignment="1">
      <alignment horizontal="justify" vertical="top" wrapText="1"/>
      <protection/>
    </xf>
    <xf numFmtId="0" fontId="3" fillId="0" borderId="0" xfId="60" applyFont="1" applyFill="1" applyBorder="1" applyAlignment="1">
      <alignment horizontal="justify" vertical="center" wrapText="1"/>
      <protection/>
    </xf>
    <xf numFmtId="0" fontId="110" fillId="0" borderId="0" xfId="15" applyFont="1" applyFill="1" applyAlignment="1">
      <alignment horizontal="justify" wrapText="1"/>
      <protection/>
    </xf>
    <xf numFmtId="0" fontId="2" fillId="0" borderId="19" xfId="15" applyFont="1" applyFill="1" applyBorder="1" applyAlignment="1">
      <alignment horizontal="center" vertical="center" wrapText="1"/>
      <protection/>
    </xf>
    <xf numFmtId="0" fontId="2" fillId="0" borderId="13" xfId="0" applyFont="1" applyFill="1" applyBorder="1" applyAlignment="1">
      <alignment horizontal="center"/>
    </xf>
    <xf numFmtId="14" fontId="2" fillId="0" borderId="13" xfId="0" applyNumberFormat="1" applyFont="1" applyFill="1" applyBorder="1" applyAlignment="1" quotePrefix="1">
      <alignment horizontal="center"/>
    </xf>
    <xf numFmtId="0" fontId="3" fillId="0" borderId="0" xfId="0" applyFont="1" applyFill="1" applyAlignment="1">
      <alignment wrapText="1"/>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uditor's Report HSC 2005-in" xfId="58"/>
    <cellStyle name="Normal_baocaokiemtoanhighride2006" xfId="59"/>
    <cellStyle name="Normal_baocaotaichinhvinasun2007" xfId="60"/>
    <cellStyle name="Normal_form" xfId="61"/>
    <cellStyle name="Normal_KQKD-V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NH%20DANH\Nam%202012\BCTC\Dzima%20VN\BCTC%20quy\BCTC%20quy%203.2012_VP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H%20DANH\Nam%202012\BCTC\Dzima%20VN\Kiem%20toan\BCTC%20VP%20Dzi%20An%206T%202012%20da%20soat%20x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3">
          <cell r="D13" t="str">
            <v>01/07/2012</v>
          </cell>
        </row>
        <row r="14">
          <cell r="D14" t="str">
            <v>30/09/2012</v>
          </cell>
        </row>
        <row r="15">
          <cell r="D15" t="str">
            <v>Từ 01/07/2012 đến 30/09/2012</v>
          </cell>
        </row>
        <row r="16">
          <cell r="D16" t="str">
            <v>Từ 01/07/2011 đến 30/09/2011</v>
          </cell>
        </row>
      </sheetData>
      <sheetData sheetId="4">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ell>
        </row>
      </sheetData>
      <sheetData sheetId="6">
        <row r="10">
          <cell r="I10">
            <v>2858455389</v>
          </cell>
          <cell r="K10">
            <v>15764754004</v>
          </cell>
        </row>
        <row r="13">
          <cell r="I13">
            <v>8725960000</v>
          </cell>
          <cell r="K13">
            <v>7525960000</v>
          </cell>
        </row>
        <row r="14">
          <cell r="I14">
            <v>8725960000</v>
          </cell>
          <cell r="K14">
            <v>7525960000</v>
          </cell>
        </row>
        <row r="21">
          <cell r="I21">
            <v>3918640202</v>
          </cell>
          <cell r="K21">
            <v>4444686146</v>
          </cell>
        </row>
        <row r="23">
          <cell r="I23">
            <v>62109918197</v>
          </cell>
          <cell r="K23">
            <v>48749543678</v>
          </cell>
        </row>
        <row r="24">
          <cell r="I24">
            <v>62846963432</v>
          </cell>
          <cell r="K24">
            <v>49486588913</v>
          </cell>
        </row>
        <row r="29">
          <cell r="I29">
            <v>0</v>
          </cell>
          <cell r="K29">
            <v>0</v>
          </cell>
        </row>
        <row r="31">
          <cell r="I31">
            <v>15606999675</v>
          </cell>
          <cell r="K31">
            <v>21970431468</v>
          </cell>
        </row>
        <row r="46">
          <cell r="I46">
            <v>14260484215</v>
          </cell>
          <cell r="K46">
            <v>14260484215</v>
          </cell>
        </row>
        <row r="48">
          <cell r="I48">
            <v>0</v>
          </cell>
          <cell r="K48">
            <v>0</v>
          </cell>
        </row>
        <row r="50">
          <cell r="I50">
            <v>3514137392</v>
          </cell>
        </row>
        <row r="51">
          <cell r="I51">
            <v>2395432330</v>
          </cell>
          <cell r="K51">
            <v>1599519194</v>
          </cell>
        </row>
        <row r="52">
          <cell r="I52">
            <v>6413139594</v>
          </cell>
          <cell r="K52">
            <v>5340152413</v>
          </cell>
        </row>
        <row r="53">
          <cell r="I53">
            <v>-4017707264</v>
          </cell>
          <cell r="K53">
            <v>-3740633219</v>
          </cell>
        </row>
        <row r="54">
          <cell r="I54">
            <v>0</v>
          </cell>
          <cell r="K54">
            <v>0</v>
          </cell>
        </row>
        <row r="57">
          <cell r="I57">
            <v>1118705062</v>
          </cell>
        </row>
        <row r="58">
          <cell r="I58">
            <v>1530868227</v>
          </cell>
        </row>
        <row r="59">
          <cell r="I59">
            <v>-412163165</v>
          </cell>
          <cell r="K59">
            <v>-367681511</v>
          </cell>
        </row>
        <row r="61">
          <cell r="I61">
            <v>0</v>
          </cell>
        </row>
        <row r="62">
          <cell r="I62">
            <v>0</v>
          </cell>
        </row>
        <row r="63">
          <cell r="I63">
            <v>0</v>
          </cell>
        </row>
        <row r="64">
          <cell r="I64">
            <v>45858310798.82</v>
          </cell>
          <cell r="K64">
            <v>40749049283.72</v>
          </cell>
        </row>
        <row r="70">
          <cell r="I70">
            <v>0</v>
          </cell>
          <cell r="K70">
            <v>0</v>
          </cell>
        </row>
        <row r="71">
          <cell r="I71">
            <v>0</v>
          </cell>
          <cell r="K71">
            <v>0</v>
          </cell>
        </row>
        <row r="72">
          <cell r="I72">
            <v>0</v>
          </cell>
          <cell r="K72">
            <v>0</v>
          </cell>
        </row>
        <row r="77">
          <cell r="I77">
            <v>40504850099</v>
          </cell>
          <cell r="K77">
            <v>33248828798</v>
          </cell>
        </row>
        <row r="80">
          <cell r="I80">
            <v>15215623575</v>
          </cell>
          <cell r="K80">
            <v>15428840230</v>
          </cell>
        </row>
        <row r="85">
          <cell r="I85">
            <v>15833518146</v>
          </cell>
          <cell r="K85">
            <v>23112935488</v>
          </cell>
        </row>
        <row r="93">
          <cell r="I93">
            <v>0</v>
          </cell>
          <cell r="K93">
            <v>0</v>
          </cell>
        </row>
        <row r="94">
          <cell r="I94">
            <v>0</v>
          </cell>
          <cell r="K94">
            <v>0</v>
          </cell>
        </row>
        <row r="95">
          <cell r="K95">
            <v>272103432</v>
          </cell>
        </row>
        <row r="96">
          <cell r="I96">
            <v>2565157632</v>
          </cell>
          <cell r="K96">
            <v>2565157632</v>
          </cell>
        </row>
        <row r="113">
          <cell r="I113">
            <v>100703783597</v>
          </cell>
          <cell r="K113">
            <v>97532229880.72</v>
          </cell>
        </row>
        <row r="114">
          <cell r="I114">
            <v>53959850000</v>
          </cell>
        </row>
        <row r="120">
          <cell r="I120">
            <v>7533127601</v>
          </cell>
        </row>
        <row r="121">
          <cell r="I121">
            <v>4038163561</v>
          </cell>
        </row>
        <row r="127">
          <cell r="I127">
            <v>0</v>
          </cell>
          <cell r="K127">
            <v>0</v>
          </cell>
        </row>
      </sheetData>
      <sheetData sheetId="7">
        <row r="9">
          <cell r="H9">
            <v>69712930664</v>
          </cell>
          <cell r="J9">
            <v>88016662828</v>
          </cell>
        </row>
        <row r="10">
          <cell r="J10">
            <v>386736458</v>
          </cell>
        </row>
        <row r="11">
          <cell r="H11">
            <v>69712930664</v>
          </cell>
          <cell r="J11">
            <v>87629926370</v>
          </cell>
        </row>
        <row r="12">
          <cell r="H12">
            <v>47801083890</v>
          </cell>
          <cell r="J12">
            <v>59882593414</v>
          </cell>
        </row>
        <row r="15">
          <cell r="H15">
            <v>47414032</v>
          </cell>
          <cell r="J15">
            <v>256340628</v>
          </cell>
        </row>
        <row r="16">
          <cell r="H16">
            <v>1547577102</v>
          </cell>
          <cell r="J16">
            <v>1828449834</v>
          </cell>
        </row>
        <row r="17">
          <cell r="H17">
            <v>1541499027</v>
          </cell>
        </row>
        <row r="22">
          <cell r="H22">
            <v>22760000</v>
          </cell>
          <cell r="J22">
            <v>38358181</v>
          </cell>
        </row>
        <row r="23">
          <cell r="H23">
            <v>257980</v>
          </cell>
          <cell r="J23">
            <v>39914658</v>
          </cell>
        </row>
        <row r="27">
          <cell r="H27">
            <v>225571958</v>
          </cell>
        </row>
      </sheetData>
      <sheetData sheetId="9">
        <row r="3">
          <cell r="A3" t="str">
            <v>THUYẾT MINH BÁO CÁO TÀI CHÍNH</v>
          </cell>
        </row>
      </sheetData>
      <sheetData sheetId="12">
        <row r="12">
          <cell r="E12">
            <v>2858455389</v>
          </cell>
        </row>
        <row r="14">
          <cell r="E14">
            <v>8725960000</v>
          </cell>
        </row>
        <row r="21">
          <cell r="E21">
            <v>40504850099</v>
          </cell>
        </row>
        <row r="26">
          <cell r="E26">
            <v>54528344096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zoomScalePageLayoutView="0" workbookViewId="0" topLeftCell="A1">
      <selection activeCell="O6" sqref="O6"/>
    </sheetView>
  </sheetViews>
  <sheetFormatPr defaultColWidth="9.00390625" defaultRowHeight="12.75"/>
  <cols>
    <col min="1" max="1" width="9.125" style="7" customWidth="1"/>
    <col min="2" max="2" width="9.375" style="7" customWidth="1"/>
    <col min="3" max="3" width="9.125" style="7" customWidth="1"/>
    <col min="4" max="4" width="11.00390625" style="7" customWidth="1"/>
    <col min="5" max="5" width="9.125" style="7" customWidth="1"/>
    <col min="6" max="6" width="3.00390625" style="7" customWidth="1"/>
    <col min="7" max="7" width="9.125" style="7" customWidth="1"/>
    <col min="8" max="8" width="11.875" style="7" customWidth="1"/>
    <col min="9" max="9" width="5.625" style="7" customWidth="1"/>
    <col min="10" max="16384" width="9.125" style="7" customWidth="1"/>
  </cols>
  <sheetData>
    <row r="1" ht="36">
      <c r="A1" s="16" t="s">
        <v>71</v>
      </c>
    </row>
    <row r="2" ht="36">
      <c r="A2" s="15" t="s">
        <v>12</v>
      </c>
    </row>
    <row r="3" ht="36">
      <c r="A3" s="16" t="s">
        <v>86</v>
      </c>
    </row>
    <row r="7" spans="1:10" ht="30" customHeight="1">
      <c r="A7" s="6"/>
      <c r="B7" s="6"/>
      <c r="C7" s="6"/>
      <c r="D7" s="6"/>
      <c r="E7" s="6"/>
      <c r="F7" s="6"/>
      <c r="G7" s="6"/>
      <c r="H7" s="6"/>
      <c r="I7" s="6"/>
      <c r="J7" s="6"/>
    </row>
    <row r="8" spans="1:10" s="9" customFormat="1" ht="32.25" customHeight="1">
      <c r="A8" s="8"/>
      <c r="B8" s="689" t="s">
        <v>85</v>
      </c>
      <c r="C8" s="689"/>
      <c r="D8" s="689"/>
      <c r="E8" s="689"/>
      <c r="F8" s="689"/>
      <c r="G8" s="689"/>
      <c r="H8" s="689"/>
      <c r="I8" s="689"/>
      <c r="J8" s="689"/>
    </row>
    <row r="9" spans="1:10" s="12" customFormat="1" ht="31.5" customHeight="1">
      <c r="A9" s="10"/>
      <c r="B9" s="10"/>
      <c r="C9" s="690" t="s">
        <v>1174</v>
      </c>
      <c r="D9" s="690"/>
      <c r="E9" s="690"/>
      <c r="F9" s="690"/>
      <c r="G9" s="690"/>
      <c r="H9" s="690"/>
      <c r="I9" s="690"/>
      <c r="J9" s="11"/>
    </row>
    <row r="10" spans="1:10" s="14" customFormat="1" ht="37.5" customHeight="1">
      <c r="A10" s="13"/>
      <c r="B10" s="688" t="s">
        <v>70</v>
      </c>
      <c r="C10" s="688"/>
      <c r="D10" s="688"/>
      <c r="E10" s="688"/>
      <c r="F10" s="688"/>
      <c r="G10" s="688"/>
      <c r="H10" s="688"/>
      <c r="I10" s="688"/>
      <c r="J10" s="688"/>
    </row>
    <row r="11" spans="1:10" s="14" customFormat="1" ht="24.75" customHeight="1">
      <c r="A11" s="13"/>
      <c r="B11" s="688" t="s">
        <v>69</v>
      </c>
      <c r="C11" s="688"/>
      <c r="D11" s="688"/>
      <c r="E11" s="688"/>
      <c r="F11" s="688"/>
      <c r="G11" s="688"/>
      <c r="H11" s="688"/>
      <c r="I11" s="688"/>
      <c r="J11" s="688"/>
    </row>
  </sheetData>
  <sheetProtection/>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I10" sqref="I10"/>
    </sheetView>
  </sheetViews>
  <sheetFormatPr defaultColWidth="9.00390625" defaultRowHeight="12.75"/>
  <cols>
    <col min="1" max="1" width="5.125" style="675" customWidth="1"/>
    <col min="2" max="3" width="9.125" style="675" customWidth="1"/>
    <col min="4" max="4" width="13.75390625" style="675" customWidth="1"/>
    <col min="5" max="5" width="36.125" style="675" customWidth="1"/>
    <col min="6" max="6" width="17.625" style="676" customWidth="1"/>
    <col min="7" max="16384" width="9.125" style="675" customWidth="1"/>
  </cols>
  <sheetData>
    <row r="1" ht="30" customHeight="1">
      <c r="A1" s="674"/>
    </row>
    <row r="2" spans="1:6" ht="25.5">
      <c r="A2" s="691" t="s">
        <v>1256</v>
      </c>
      <c r="B2" s="691"/>
      <c r="C2" s="691"/>
      <c r="D2" s="691"/>
      <c r="E2" s="691"/>
      <c r="F2" s="691"/>
    </row>
    <row r="3" spans="1:6" ht="12.75">
      <c r="A3" s="692" t="s">
        <v>1257</v>
      </c>
      <c r="B3" s="692"/>
      <c r="C3" s="692"/>
      <c r="D3" s="692"/>
      <c r="E3" s="692"/>
      <c r="F3" s="692"/>
    </row>
    <row r="4" spans="1:6" ht="14.25" customHeight="1" thickBot="1">
      <c r="A4" s="677" t="s">
        <v>463</v>
      </c>
      <c r="B4" s="678"/>
      <c r="C4" s="678"/>
      <c r="D4" s="678"/>
      <c r="E4" s="678"/>
      <c r="F4" s="679"/>
    </row>
    <row r="5" s="680" customFormat="1" ht="39.75" customHeight="1" thickTop="1">
      <c r="F5" s="681" t="s">
        <v>1258</v>
      </c>
    </row>
    <row r="6" spans="1:6" s="680" customFormat="1" ht="39.75" customHeight="1">
      <c r="A6" s="682" t="s">
        <v>108</v>
      </c>
      <c r="B6" s="683" t="s">
        <v>1259</v>
      </c>
      <c r="C6" s="683"/>
      <c r="D6" s="683"/>
      <c r="E6" s="683"/>
      <c r="F6" s="684" t="s">
        <v>1260</v>
      </c>
    </row>
    <row r="7" spans="1:6" s="680" customFormat="1" ht="39.75" customHeight="1">
      <c r="A7" s="682" t="s">
        <v>119</v>
      </c>
      <c r="B7" s="683" t="s">
        <v>941</v>
      </c>
      <c r="C7" s="683"/>
      <c r="D7" s="683"/>
      <c r="E7" s="683"/>
      <c r="F7" s="685" t="s">
        <v>932</v>
      </c>
    </row>
    <row r="8" spans="1:6" s="680" customFormat="1" ht="39.75" customHeight="1">
      <c r="A8" s="682" t="s">
        <v>123</v>
      </c>
      <c r="B8" s="683" t="s">
        <v>56</v>
      </c>
      <c r="C8" s="683"/>
      <c r="D8" s="683"/>
      <c r="E8" s="683"/>
      <c r="F8" s="684" t="s">
        <v>1261</v>
      </c>
    </row>
    <row r="9" spans="1:6" s="680" customFormat="1" ht="39.75" customHeight="1">
      <c r="A9" s="682" t="s">
        <v>129</v>
      </c>
      <c r="B9" s="683" t="s">
        <v>25</v>
      </c>
      <c r="C9" s="683"/>
      <c r="D9" s="683"/>
      <c r="E9" s="683"/>
      <c r="F9" s="686" t="s">
        <v>1262</v>
      </c>
    </row>
    <row r="10" spans="1:6" ht="39.75" customHeight="1" thickBot="1">
      <c r="A10" s="687"/>
      <c r="B10" s="678"/>
      <c r="C10" s="678"/>
      <c r="D10" s="678"/>
      <c r="E10" s="678"/>
      <c r="F10" s="679"/>
    </row>
  </sheetData>
  <sheetProtection/>
  <mergeCells count="2">
    <mergeCell ref="A2:F2"/>
    <mergeCell ref="A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N204"/>
  <sheetViews>
    <sheetView workbookViewId="0" topLeftCell="A79">
      <selection activeCell="I93" sqref="I93"/>
    </sheetView>
  </sheetViews>
  <sheetFormatPr defaultColWidth="9.00390625" defaultRowHeight="12.75"/>
  <cols>
    <col min="1" max="1" width="3.875" style="484" customWidth="1"/>
    <col min="2" max="2" width="2.75390625" style="485" customWidth="1"/>
    <col min="3" max="3" width="38.125" style="19" customWidth="1"/>
    <col min="4" max="4" width="0.74609375" style="19" customWidth="1"/>
    <col min="5" max="5" width="6.75390625" style="20" customWidth="1"/>
    <col min="6" max="6" width="0.74609375" style="19" customWidth="1"/>
    <col min="7" max="7" width="7.25390625" style="21" customWidth="1"/>
    <col min="8" max="8" width="0.74609375" style="19" customWidth="1"/>
    <col min="9" max="9" width="17.125" style="22" customWidth="1"/>
    <col min="10" max="10" width="0.74609375" style="23" customWidth="1"/>
    <col min="11" max="11" width="16.25390625" style="22" customWidth="1"/>
    <col min="12" max="12" width="19.00390625" style="26" hidden="1" customWidth="1"/>
    <col min="13" max="13" width="12.625" style="325" hidden="1" customWidth="1"/>
    <col min="14" max="14" width="0" style="26" hidden="1" customWidth="1"/>
    <col min="15" max="15" width="14.25390625" style="26" hidden="1" customWidth="1"/>
    <col min="16" max="16" width="14.25390625" style="26" bestFit="1" customWidth="1"/>
    <col min="17" max="21" width="9.125" style="26" customWidth="1"/>
    <col min="22" max="248" width="9.125" style="19" customWidth="1"/>
    <col min="249" max="16384" width="9.125" style="26" customWidth="1"/>
  </cols>
  <sheetData>
    <row r="1" spans="1:11" ht="19.5" customHeight="1">
      <c r="A1" s="17" t="str">
        <f>'[2]TTC'!D6</f>
        <v>CÔNG TY CỔ PHẦN CHẾ TẠO MÁY DZĨ AN VIỆT NAM</v>
      </c>
      <c r="B1" s="18"/>
      <c r="K1" s="24" t="s">
        <v>977</v>
      </c>
    </row>
    <row r="2" spans="1:11" ht="9.75" customHeight="1">
      <c r="A2" s="17"/>
      <c r="B2" s="18"/>
      <c r="K2" s="24"/>
    </row>
    <row r="3" spans="1:11" ht="24.75" customHeight="1">
      <c r="A3" s="418" t="s">
        <v>978</v>
      </c>
      <c r="B3" s="419"/>
      <c r="E3" s="350"/>
      <c r="G3" s="420"/>
      <c r="I3" s="29"/>
      <c r="J3" s="29"/>
      <c r="K3" s="29"/>
    </row>
    <row r="4" spans="1:11" ht="19.5" customHeight="1">
      <c r="A4" s="421" t="s">
        <v>1178</v>
      </c>
      <c r="B4" s="422"/>
      <c r="C4" s="423"/>
      <c r="D4" s="423"/>
      <c r="E4" s="350"/>
      <c r="F4" s="423"/>
      <c r="G4" s="420"/>
      <c r="H4" s="423"/>
      <c r="I4" s="36"/>
      <c r="J4" s="424"/>
      <c r="K4" s="425" t="s">
        <v>104</v>
      </c>
    </row>
    <row r="5" spans="1:11" ht="3.75" customHeight="1">
      <c r="A5" s="426"/>
      <c r="B5" s="427"/>
      <c r="C5" s="428"/>
      <c r="D5" s="428"/>
      <c r="E5" s="429"/>
      <c r="F5" s="428"/>
      <c r="G5" s="430"/>
      <c r="H5" s="428"/>
      <c r="I5" s="431"/>
      <c r="J5" s="432"/>
      <c r="K5" s="32"/>
    </row>
    <row r="6" spans="1:11" ht="19.5" customHeight="1">
      <c r="A6" s="433"/>
      <c r="B6" s="434"/>
      <c r="C6" s="423"/>
      <c r="D6" s="423"/>
      <c r="E6" s="350"/>
      <c r="F6" s="423"/>
      <c r="G6" s="420"/>
      <c r="H6" s="423"/>
      <c r="I6" s="161"/>
      <c r="J6" s="424"/>
      <c r="K6" s="166"/>
    </row>
    <row r="7" spans="1:11" ht="34.5" customHeight="1">
      <c r="A7" s="418"/>
      <c r="B7" s="419"/>
      <c r="C7" s="435" t="s">
        <v>66</v>
      </c>
      <c r="D7" s="436"/>
      <c r="E7" s="437" t="s">
        <v>59</v>
      </c>
      <c r="F7" s="353"/>
      <c r="G7" s="438" t="s">
        <v>60</v>
      </c>
      <c r="H7" s="353"/>
      <c r="I7" s="439" t="s">
        <v>1213</v>
      </c>
      <c r="J7" s="440"/>
      <c r="K7" s="439" t="s">
        <v>1179</v>
      </c>
    </row>
    <row r="8" spans="1:248" s="42" customFormat="1" ht="30" customHeight="1">
      <c r="A8" s="193" t="s">
        <v>979</v>
      </c>
      <c r="B8" s="193" t="s">
        <v>980</v>
      </c>
      <c r="C8" s="193"/>
      <c r="D8" s="193"/>
      <c r="E8" s="441">
        <v>100</v>
      </c>
      <c r="F8" s="193"/>
      <c r="G8" s="441"/>
      <c r="H8" s="193"/>
      <c r="I8" s="166">
        <f>I10+I13+I16+I23+I26</f>
        <v>132764957078</v>
      </c>
      <c r="J8" s="442"/>
      <c r="K8" s="166">
        <f>K10+K13+K16+K23+K26</f>
        <v>153417875151</v>
      </c>
      <c r="L8" s="262">
        <f>I8-K8</f>
        <v>-20652918073</v>
      </c>
      <c r="M8" s="325">
        <f>L8/K8</f>
        <v>-0.13461872061956648</v>
      </c>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row>
    <row r="9" spans="1:248" s="42" customFormat="1" ht="15" customHeight="1">
      <c r="A9" s="193"/>
      <c r="B9" s="443"/>
      <c r="C9" s="193" t="s">
        <v>981</v>
      </c>
      <c r="D9" s="193"/>
      <c r="E9" s="441"/>
      <c r="F9" s="193"/>
      <c r="G9" s="441"/>
      <c r="H9" s="193"/>
      <c r="I9" s="166"/>
      <c r="J9" s="442"/>
      <c r="K9" s="166"/>
      <c r="L9" s="262"/>
      <c r="M9" s="325"/>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row>
    <row r="10" spans="1:248" s="42" customFormat="1" ht="30" customHeight="1">
      <c r="A10" s="193" t="s">
        <v>106</v>
      </c>
      <c r="B10" s="193" t="s">
        <v>982</v>
      </c>
      <c r="C10" s="193"/>
      <c r="D10" s="193"/>
      <c r="E10" s="441">
        <v>110</v>
      </c>
      <c r="F10" s="193"/>
      <c r="G10" s="441" t="s">
        <v>907</v>
      </c>
      <c r="H10" s="193"/>
      <c r="I10" s="166">
        <f>SUM(I11:I12)</f>
        <v>869240742</v>
      </c>
      <c r="J10" s="442"/>
      <c r="K10" s="166">
        <f>SUM(K11:K12)</f>
        <v>25758643055</v>
      </c>
      <c r="L10" s="262">
        <f>I10-K10</f>
        <v>-24889402313</v>
      </c>
      <c r="M10" s="325">
        <f aca="true" t="shared" si="0" ref="M10:M68">L10/K10</f>
        <v>-0.9662544047780781</v>
      </c>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270"/>
      <c r="EE10" s="270"/>
      <c r="EF10" s="270"/>
      <c r="EG10" s="270"/>
      <c r="EH10" s="270"/>
      <c r="EI10" s="270"/>
      <c r="EJ10" s="270"/>
      <c r="EK10" s="270"/>
      <c r="EL10" s="270"/>
      <c r="EM10" s="270"/>
      <c r="EN10" s="270"/>
      <c r="EO10" s="270"/>
      <c r="EP10" s="270"/>
      <c r="EQ10" s="270"/>
      <c r="ER10" s="270"/>
      <c r="ES10" s="270"/>
      <c r="ET10" s="270"/>
      <c r="EU10" s="270"/>
      <c r="EV10" s="270"/>
      <c r="EW10" s="270"/>
      <c r="EX10" s="270"/>
      <c r="EY10" s="270"/>
      <c r="EZ10" s="270"/>
      <c r="FA10" s="270"/>
      <c r="FB10" s="270"/>
      <c r="FC10" s="270"/>
      <c r="FD10" s="270"/>
      <c r="FE10" s="270"/>
      <c r="FF10" s="270"/>
      <c r="FG10" s="270"/>
      <c r="FH10" s="270"/>
      <c r="FI10" s="270"/>
      <c r="FJ10" s="270"/>
      <c r="FK10" s="270"/>
      <c r="FL10" s="270"/>
      <c r="FM10" s="270"/>
      <c r="FN10" s="270"/>
      <c r="FO10" s="270"/>
      <c r="FP10" s="270"/>
      <c r="FQ10" s="270"/>
      <c r="FR10" s="270"/>
      <c r="FS10" s="270"/>
      <c r="FT10" s="270"/>
      <c r="FU10" s="270"/>
      <c r="FV10" s="270"/>
      <c r="FW10" s="270"/>
      <c r="FX10" s="270"/>
      <c r="FY10" s="270"/>
      <c r="FZ10" s="270"/>
      <c r="GA10" s="270"/>
      <c r="GB10" s="270"/>
      <c r="GC10" s="270"/>
      <c r="GD10" s="270"/>
      <c r="GE10" s="270"/>
      <c r="GF10" s="270"/>
      <c r="GG10" s="270"/>
      <c r="GH10" s="270"/>
      <c r="GI10" s="270"/>
      <c r="GJ10" s="270"/>
      <c r="GK10" s="270"/>
      <c r="GL10" s="270"/>
      <c r="GM10" s="270"/>
      <c r="GN10" s="270"/>
      <c r="GO10" s="270"/>
      <c r="GP10" s="270"/>
      <c r="GQ10" s="270"/>
      <c r="GR10" s="270"/>
      <c r="GS10" s="270"/>
      <c r="GT10" s="270"/>
      <c r="GU10" s="270"/>
      <c r="GV10" s="270"/>
      <c r="GW10" s="270"/>
      <c r="GX10" s="270"/>
      <c r="GY10" s="270"/>
      <c r="GZ10" s="270"/>
      <c r="HA10" s="270"/>
      <c r="HB10" s="270"/>
      <c r="HC10" s="270"/>
      <c r="HD10" s="270"/>
      <c r="HE10" s="270"/>
      <c r="HF10" s="270"/>
      <c r="HG10" s="270"/>
      <c r="HH10" s="270"/>
      <c r="HI10" s="270"/>
      <c r="HJ10" s="270"/>
      <c r="HK10" s="270"/>
      <c r="HL10" s="270"/>
      <c r="HM10" s="270"/>
      <c r="HN10" s="270"/>
      <c r="HO10" s="270"/>
      <c r="HP10" s="270"/>
      <c r="HQ10" s="270"/>
      <c r="HR10" s="270"/>
      <c r="HS10" s="270"/>
      <c r="HT10" s="270"/>
      <c r="HU10" s="270"/>
      <c r="HV10" s="270"/>
      <c r="HW10" s="270"/>
      <c r="HX10" s="270"/>
      <c r="HY10" s="270"/>
      <c r="HZ10" s="270"/>
      <c r="IA10" s="270"/>
      <c r="IB10" s="270"/>
      <c r="IC10" s="270"/>
      <c r="ID10" s="270"/>
      <c r="IE10" s="270"/>
      <c r="IF10" s="270"/>
      <c r="IG10" s="270"/>
      <c r="IH10" s="270"/>
      <c r="II10" s="270"/>
      <c r="IJ10" s="270"/>
      <c r="IK10" s="270"/>
      <c r="IL10" s="270"/>
      <c r="IM10" s="270"/>
      <c r="IN10" s="270"/>
    </row>
    <row r="11" spans="1:248" s="42" customFormat="1" ht="15.75" customHeight="1">
      <c r="A11" s="205"/>
      <c r="B11" s="364" t="s">
        <v>943</v>
      </c>
      <c r="C11" s="205" t="s">
        <v>983</v>
      </c>
      <c r="D11" s="205"/>
      <c r="E11" s="444">
        <v>111</v>
      </c>
      <c r="F11" s="205"/>
      <c r="G11" s="444"/>
      <c r="H11" s="205"/>
      <c r="I11" s="93">
        <v>869240742</v>
      </c>
      <c r="J11" s="423"/>
      <c r="K11" s="22">
        <v>19192385331</v>
      </c>
      <c r="L11" s="262">
        <f>I11-K11</f>
        <v>-18323144589</v>
      </c>
      <c r="M11" s="325">
        <f t="shared" si="0"/>
        <v>-0.9547090824298957</v>
      </c>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c r="IG11" s="270"/>
      <c r="IH11" s="270"/>
      <c r="II11" s="270"/>
      <c r="IJ11" s="270"/>
      <c r="IK11" s="270"/>
      <c r="IL11" s="270"/>
      <c r="IM11" s="270"/>
      <c r="IN11" s="270"/>
    </row>
    <row r="12" spans="1:248" s="42" customFormat="1" ht="15.75" customHeight="1">
      <c r="A12" s="205"/>
      <c r="B12" s="364" t="s">
        <v>946</v>
      </c>
      <c r="C12" s="205" t="s">
        <v>984</v>
      </c>
      <c r="D12" s="205"/>
      <c r="E12" s="444">
        <v>112</v>
      </c>
      <c r="F12" s="205"/>
      <c r="G12" s="444"/>
      <c r="H12" s="205"/>
      <c r="I12" s="22">
        <v>0</v>
      </c>
      <c r="J12" s="23"/>
      <c r="K12" s="22">
        <v>6566257724</v>
      </c>
      <c r="L12" s="262"/>
      <c r="M12" s="325"/>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270"/>
      <c r="EN12" s="270"/>
      <c r="EO12" s="270"/>
      <c r="EP12" s="270"/>
      <c r="EQ12" s="270"/>
      <c r="ER12" s="270"/>
      <c r="ES12" s="270"/>
      <c r="ET12" s="270"/>
      <c r="EU12" s="270"/>
      <c r="EV12" s="270"/>
      <c r="EW12" s="270"/>
      <c r="EX12" s="270"/>
      <c r="EY12" s="270"/>
      <c r="EZ12" s="270"/>
      <c r="FA12" s="270"/>
      <c r="FB12" s="270"/>
      <c r="FC12" s="270"/>
      <c r="FD12" s="270"/>
      <c r="FE12" s="270"/>
      <c r="FF12" s="270"/>
      <c r="FG12" s="270"/>
      <c r="FH12" s="270"/>
      <c r="FI12" s="270"/>
      <c r="FJ12" s="270"/>
      <c r="FK12" s="270"/>
      <c r="FL12" s="270"/>
      <c r="FM12" s="270"/>
      <c r="FN12" s="270"/>
      <c r="FO12" s="270"/>
      <c r="FP12" s="270"/>
      <c r="FQ12" s="270"/>
      <c r="FR12" s="270"/>
      <c r="FS12" s="270"/>
      <c r="FT12" s="270"/>
      <c r="FU12" s="270"/>
      <c r="FV12" s="270"/>
      <c r="FW12" s="270"/>
      <c r="FX12" s="270"/>
      <c r="FY12" s="270"/>
      <c r="FZ12" s="270"/>
      <c r="GA12" s="270"/>
      <c r="GB12" s="270"/>
      <c r="GC12" s="270"/>
      <c r="GD12" s="270"/>
      <c r="GE12" s="270"/>
      <c r="GF12" s="270"/>
      <c r="GG12" s="270"/>
      <c r="GH12" s="270"/>
      <c r="GI12" s="270"/>
      <c r="GJ12" s="270"/>
      <c r="GK12" s="270"/>
      <c r="GL12" s="270"/>
      <c r="GM12" s="270"/>
      <c r="GN12" s="270"/>
      <c r="GO12" s="270"/>
      <c r="GP12" s="270"/>
      <c r="GQ12" s="270"/>
      <c r="GR12" s="270"/>
      <c r="GS12" s="270"/>
      <c r="GT12" s="270"/>
      <c r="GU12" s="270"/>
      <c r="GV12" s="270"/>
      <c r="GW12" s="270"/>
      <c r="GX12" s="270"/>
      <c r="GY12" s="270"/>
      <c r="GZ12" s="270"/>
      <c r="HA12" s="270"/>
      <c r="HB12" s="270"/>
      <c r="HC12" s="270"/>
      <c r="HD12" s="270"/>
      <c r="HE12" s="270"/>
      <c r="HF12" s="270"/>
      <c r="HG12" s="270"/>
      <c r="HH12" s="270"/>
      <c r="HI12" s="270"/>
      <c r="HJ12" s="270"/>
      <c r="HK12" s="270"/>
      <c r="HL12" s="270"/>
      <c r="HM12" s="270"/>
      <c r="HN12" s="270"/>
      <c r="HO12" s="270"/>
      <c r="HP12" s="270"/>
      <c r="HQ12" s="270"/>
      <c r="HR12" s="270"/>
      <c r="HS12" s="270"/>
      <c r="HT12" s="270"/>
      <c r="HU12" s="270"/>
      <c r="HV12" s="270"/>
      <c r="HW12" s="270"/>
      <c r="HX12" s="270"/>
      <c r="HY12" s="270"/>
      <c r="HZ12" s="270"/>
      <c r="IA12" s="270"/>
      <c r="IB12" s="270"/>
      <c r="IC12" s="270"/>
      <c r="ID12" s="270"/>
      <c r="IE12" s="270"/>
      <c r="IF12" s="270"/>
      <c r="IG12" s="270"/>
      <c r="IH12" s="270"/>
      <c r="II12" s="270"/>
      <c r="IJ12" s="270"/>
      <c r="IK12" s="270"/>
      <c r="IL12" s="270"/>
      <c r="IM12" s="270"/>
      <c r="IN12" s="270"/>
    </row>
    <row r="13" spans="1:248" s="42" customFormat="1" ht="30" customHeight="1">
      <c r="A13" s="193" t="s">
        <v>135</v>
      </c>
      <c r="B13" s="193" t="s">
        <v>985</v>
      </c>
      <c r="C13" s="193"/>
      <c r="D13" s="193"/>
      <c r="E13" s="441">
        <v>120</v>
      </c>
      <c r="F13" s="193"/>
      <c r="G13" s="441" t="s">
        <v>908</v>
      </c>
      <c r="H13" s="193"/>
      <c r="I13" s="166">
        <f>SUM(I14:I15)</f>
        <v>8961631484</v>
      </c>
      <c r="J13" s="442"/>
      <c r="K13" s="166">
        <f>SUM(K14:K15)</f>
        <v>6014142088</v>
      </c>
      <c r="L13" s="262">
        <f aca="true" t="shared" si="1" ref="L13:L76">I13-K13</f>
        <v>2947489396</v>
      </c>
      <c r="M13" s="325">
        <f t="shared" si="0"/>
        <v>0.49009307609827124</v>
      </c>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270"/>
      <c r="GB13" s="270"/>
      <c r="GC13" s="270"/>
      <c r="GD13" s="270"/>
      <c r="GE13" s="270"/>
      <c r="GF13" s="270"/>
      <c r="GG13" s="270"/>
      <c r="GH13" s="270"/>
      <c r="GI13" s="270"/>
      <c r="GJ13" s="270"/>
      <c r="GK13" s="270"/>
      <c r="GL13" s="270"/>
      <c r="GM13" s="270"/>
      <c r="GN13" s="270"/>
      <c r="GO13" s="270"/>
      <c r="GP13" s="270"/>
      <c r="GQ13" s="270"/>
      <c r="GR13" s="270"/>
      <c r="GS13" s="270"/>
      <c r="GT13" s="270"/>
      <c r="GU13" s="270"/>
      <c r="GV13" s="270"/>
      <c r="GW13" s="270"/>
      <c r="GX13" s="270"/>
      <c r="GY13" s="270"/>
      <c r="GZ13" s="270"/>
      <c r="HA13" s="270"/>
      <c r="HB13" s="270"/>
      <c r="HC13" s="270"/>
      <c r="HD13" s="270"/>
      <c r="HE13" s="270"/>
      <c r="HF13" s="270"/>
      <c r="HG13" s="270"/>
      <c r="HH13" s="270"/>
      <c r="HI13" s="270"/>
      <c r="HJ13" s="270"/>
      <c r="HK13" s="270"/>
      <c r="HL13" s="270"/>
      <c r="HM13" s="270"/>
      <c r="HN13" s="270"/>
      <c r="HO13" s="270"/>
      <c r="HP13" s="270"/>
      <c r="HQ13" s="270"/>
      <c r="HR13" s="270"/>
      <c r="HS13" s="270"/>
      <c r="HT13" s="270"/>
      <c r="HU13" s="270"/>
      <c r="HV13" s="270"/>
      <c r="HW13" s="270"/>
      <c r="HX13" s="270"/>
      <c r="HY13" s="270"/>
      <c r="HZ13" s="270"/>
      <c r="IA13" s="270"/>
      <c r="IB13" s="270"/>
      <c r="IC13" s="270"/>
      <c r="ID13" s="270"/>
      <c r="IE13" s="270"/>
      <c r="IF13" s="270"/>
      <c r="IG13" s="270"/>
      <c r="IH13" s="270"/>
      <c r="II13" s="270"/>
      <c r="IJ13" s="270"/>
      <c r="IK13" s="270"/>
      <c r="IL13" s="270"/>
      <c r="IM13" s="270"/>
      <c r="IN13" s="270"/>
    </row>
    <row r="14" spans="1:248" s="42" customFormat="1" ht="15.75" customHeight="1">
      <c r="A14" s="205"/>
      <c r="B14" s="364" t="s">
        <v>943</v>
      </c>
      <c r="C14" s="205" t="s">
        <v>986</v>
      </c>
      <c r="D14" s="205"/>
      <c r="E14" s="444">
        <v>121</v>
      </c>
      <c r="F14" s="205"/>
      <c r="G14" s="444"/>
      <c r="H14" s="205"/>
      <c r="I14" s="93">
        <v>8961631484</v>
      </c>
      <c r="J14" s="423"/>
      <c r="K14" s="36">
        <v>6014142088</v>
      </c>
      <c r="L14" s="262">
        <f t="shared" si="1"/>
        <v>2947489396</v>
      </c>
      <c r="M14" s="325">
        <f t="shared" si="0"/>
        <v>0.49009307609827124</v>
      </c>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c r="GF14" s="270"/>
      <c r="GG14" s="270"/>
      <c r="GH14" s="270"/>
      <c r="GI14" s="270"/>
      <c r="GJ14" s="270"/>
      <c r="GK14" s="270"/>
      <c r="GL14" s="270"/>
      <c r="GM14" s="270"/>
      <c r="GN14" s="270"/>
      <c r="GO14" s="270"/>
      <c r="GP14" s="270"/>
      <c r="GQ14" s="270"/>
      <c r="GR14" s="270"/>
      <c r="GS14" s="270"/>
      <c r="GT14" s="270"/>
      <c r="GU14" s="270"/>
      <c r="GV14" s="270"/>
      <c r="GW14" s="270"/>
      <c r="GX14" s="270"/>
      <c r="GY14" s="270"/>
      <c r="GZ14" s="270"/>
      <c r="HA14" s="270"/>
      <c r="HB14" s="270"/>
      <c r="HC14" s="270"/>
      <c r="HD14" s="270"/>
      <c r="HE14" s="270"/>
      <c r="HF14" s="270"/>
      <c r="HG14" s="270"/>
      <c r="HH14" s="270"/>
      <c r="HI14" s="270"/>
      <c r="HJ14" s="270"/>
      <c r="HK14" s="270"/>
      <c r="HL14" s="270"/>
      <c r="HM14" s="270"/>
      <c r="HN14" s="270"/>
      <c r="HO14" s="270"/>
      <c r="HP14" s="270"/>
      <c r="HQ14" s="270"/>
      <c r="HR14" s="270"/>
      <c r="HS14" s="270"/>
      <c r="HT14" s="270"/>
      <c r="HU14" s="270"/>
      <c r="HV14" s="270"/>
      <c r="HW14" s="270"/>
      <c r="HX14" s="270"/>
      <c r="HY14" s="270"/>
      <c r="HZ14" s="270"/>
      <c r="IA14" s="270"/>
      <c r="IB14" s="270"/>
      <c r="IC14" s="270"/>
      <c r="ID14" s="270"/>
      <c r="IE14" s="270"/>
      <c r="IF14" s="270"/>
      <c r="IG14" s="270"/>
      <c r="IH14" s="270"/>
      <c r="II14" s="270"/>
      <c r="IJ14" s="270"/>
      <c r="IK14" s="270"/>
      <c r="IL14" s="270"/>
      <c r="IM14" s="270"/>
      <c r="IN14" s="270"/>
    </row>
    <row r="15" spans="1:248" s="42" customFormat="1" ht="15.75" customHeight="1">
      <c r="A15" s="205"/>
      <c r="B15" s="364" t="s">
        <v>946</v>
      </c>
      <c r="C15" s="205" t="s">
        <v>987</v>
      </c>
      <c r="D15" s="205"/>
      <c r="E15" s="444">
        <v>129</v>
      </c>
      <c r="F15" s="205"/>
      <c r="G15" s="444"/>
      <c r="H15" s="205"/>
      <c r="I15" s="22">
        <v>0</v>
      </c>
      <c r="J15" s="23"/>
      <c r="K15" s="22">
        <v>0</v>
      </c>
      <c r="L15" s="262"/>
      <c r="M15" s="325"/>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0"/>
      <c r="FH15" s="270"/>
      <c r="FI15" s="270"/>
      <c r="FJ15" s="270"/>
      <c r="FK15" s="270"/>
      <c r="FL15" s="270"/>
      <c r="FM15" s="270"/>
      <c r="FN15" s="270"/>
      <c r="FO15" s="270"/>
      <c r="FP15" s="270"/>
      <c r="FQ15" s="270"/>
      <c r="FR15" s="270"/>
      <c r="FS15" s="270"/>
      <c r="FT15" s="270"/>
      <c r="FU15" s="270"/>
      <c r="FV15" s="270"/>
      <c r="FW15" s="270"/>
      <c r="FX15" s="270"/>
      <c r="FY15" s="270"/>
      <c r="FZ15" s="270"/>
      <c r="GA15" s="270"/>
      <c r="GB15" s="270"/>
      <c r="GC15" s="270"/>
      <c r="GD15" s="270"/>
      <c r="GE15" s="270"/>
      <c r="GF15" s="270"/>
      <c r="GG15" s="270"/>
      <c r="GH15" s="270"/>
      <c r="GI15" s="270"/>
      <c r="GJ15" s="270"/>
      <c r="GK15" s="270"/>
      <c r="GL15" s="270"/>
      <c r="GM15" s="270"/>
      <c r="GN15" s="270"/>
      <c r="GO15" s="270"/>
      <c r="GP15" s="270"/>
      <c r="GQ15" s="270"/>
      <c r="GR15" s="270"/>
      <c r="GS15" s="270"/>
      <c r="GT15" s="270"/>
      <c r="GU15" s="270"/>
      <c r="GV15" s="270"/>
      <c r="GW15" s="270"/>
      <c r="GX15" s="270"/>
      <c r="GY15" s="270"/>
      <c r="GZ15" s="270"/>
      <c r="HA15" s="270"/>
      <c r="HB15" s="270"/>
      <c r="HC15" s="270"/>
      <c r="HD15" s="270"/>
      <c r="HE15" s="270"/>
      <c r="HF15" s="270"/>
      <c r="HG15" s="270"/>
      <c r="HH15" s="270"/>
      <c r="HI15" s="270"/>
      <c r="HJ15" s="270"/>
      <c r="HK15" s="270"/>
      <c r="HL15" s="270"/>
      <c r="HM15" s="270"/>
      <c r="HN15" s="270"/>
      <c r="HO15" s="270"/>
      <c r="HP15" s="270"/>
      <c r="HQ15" s="270"/>
      <c r="HR15" s="270"/>
      <c r="HS15" s="270"/>
      <c r="HT15" s="270"/>
      <c r="HU15" s="270"/>
      <c r="HV15" s="270"/>
      <c r="HW15" s="270"/>
      <c r="HX15" s="270"/>
      <c r="HY15" s="270"/>
      <c r="HZ15" s="270"/>
      <c r="IA15" s="270"/>
      <c r="IB15" s="270"/>
      <c r="IC15" s="270"/>
      <c r="ID15" s="270"/>
      <c r="IE15" s="270"/>
      <c r="IF15" s="270"/>
      <c r="IG15" s="270"/>
      <c r="IH15" s="270"/>
      <c r="II15" s="270"/>
      <c r="IJ15" s="270"/>
      <c r="IK15" s="270"/>
      <c r="IL15" s="270"/>
      <c r="IM15" s="270"/>
      <c r="IN15" s="270"/>
    </row>
    <row r="16" spans="1:248" s="42" customFormat="1" ht="30" customHeight="1">
      <c r="A16" s="193" t="s">
        <v>140</v>
      </c>
      <c r="B16" s="193" t="s">
        <v>988</v>
      </c>
      <c r="C16" s="193"/>
      <c r="D16" s="193"/>
      <c r="E16" s="441">
        <v>130</v>
      </c>
      <c r="F16" s="193"/>
      <c r="G16" s="441"/>
      <c r="H16" s="193"/>
      <c r="I16" s="166">
        <f>SUM(I17:I22)</f>
        <v>38624049649</v>
      </c>
      <c r="J16" s="442"/>
      <c r="K16" s="166">
        <f>SUM(K17:K22)</f>
        <v>38930456085</v>
      </c>
      <c r="L16" s="262">
        <f t="shared" si="1"/>
        <v>-306406436</v>
      </c>
      <c r="M16" s="325">
        <f t="shared" si="0"/>
        <v>-0.007870609975156678</v>
      </c>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c r="GF16" s="270"/>
      <c r="GG16" s="270"/>
      <c r="GH16" s="270"/>
      <c r="GI16" s="270"/>
      <c r="GJ16" s="270"/>
      <c r="GK16" s="270"/>
      <c r="GL16" s="270"/>
      <c r="GM16" s="270"/>
      <c r="GN16" s="270"/>
      <c r="GO16" s="270"/>
      <c r="GP16" s="270"/>
      <c r="GQ16" s="270"/>
      <c r="GR16" s="270"/>
      <c r="GS16" s="270"/>
      <c r="GT16" s="270"/>
      <c r="GU16" s="270"/>
      <c r="GV16" s="270"/>
      <c r="GW16" s="270"/>
      <c r="GX16" s="270"/>
      <c r="GY16" s="270"/>
      <c r="GZ16" s="270"/>
      <c r="HA16" s="270"/>
      <c r="HB16" s="270"/>
      <c r="HC16" s="270"/>
      <c r="HD16" s="270"/>
      <c r="HE16" s="270"/>
      <c r="HF16" s="270"/>
      <c r="HG16" s="270"/>
      <c r="HH16" s="270"/>
      <c r="HI16" s="270"/>
      <c r="HJ16" s="270"/>
      <c r="HK16" s="270"/>
      <c r="HL16" s="270"/>
      <c r="HM16" s="270"/>
      <c r="HN16" s="270"/>
      <c r="HO16" s="270"/>
      <c r="HP16" s="270"/>
      <c r="HQ16" s="270"/>
      <c r="HR16" s="270"/>
      <c r="HS16" s="270"/>
      <c r="HT16" s="270"/>
      <c r="HU16" s="270"/>
      <c r="HV16" s="270"/>
      <c r="HW16" s="270"/>
      <c r="HX16" s="270"/>
      <c r="HY16" s="270"/>
      <c r="HZ16" s="270"/>
      <c r="IA16" s="270"/>
      <c r="IB16" s="270"/>
      <c r="IC16" s="270"/>
      <c r="ID16" s="270"/>
      <c r="IE16" s="270"/>
      <c r="IF16" s="270"/>
      <c r="IG16" s="270"/>
      <c r="IH16" s="270"/>
      <c r="II16" s="270"/>
      <c r="IJ16" s="270"/>
      <c r="IK16" s="270"/>
      <c r="IL16" s="270"/>
      <c r="IM16" s="270"/>
      <c r="IN16" s="270"/>
    </row>
    <row r="17" spans="1:248" s="42" customFormat="1" ht="15.75" customHeight="1">
      <c r="A17" s="205"/>
      <c r="B17" s="364" t="s">
        <v>943</v>
      </c>
      <c r="C17" s="205" t="s">
        <v>989</v>
      </c>
      <c r="D17" s="205"/>
      <c r="E17" s="444">
        <v>131</v>
      </c>
      <c r="F17" s="205"/>
      <c r="G17" s="444"/>
      <c r="H17" s="205"/>
      <c r="I17" s="93">
        <v>34088055961</v>
      </c>
      <c r="J17" s="423"/>
      <c r="K17" s="22">
        <v>34442693922</v>
      </c>
      <c r="L17" s="262">
        <f t="shared" si="1"/>
        <v>-354637961</v>
      </c>
      <c r="M17" s="325">
        <f t="shared" si="0"/>
        <v>-0.010296464086204297</v>
      </c>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row>
    <row r="18" spans="1:248" s="42" customFormat="1" ht="15.75" customHeight="1">
      <c r="A18" s="205"/>
      <c r="B18" s="364" t="s">
        <v>946</v>
      </c>
      <c r="C18" s="205" t="s">
        <v>990</v>
      </c>
      <c r="D18" s="205"/>
      <c r="E18" s="444">
        <v>132</v>
      </c>
      <c r="F18" s="205"/>
      <c r="G18" s="444"/>
      <c r="H18" s="205"/>
      <c r="I18" s="93">
        <v>4112912141</v>
      </c>
      <c r="J18" s="23"/>
      <c r="K18" s="22">
        <v>4505523730</v>
      </c>
      <c r="L18" s="262">
        <f t="shared" si="1"/>
        <v>-392611589</v>
      </c>
      <c r="M18" s="325">
        <f t="shared" si="0"/>
        <v>-0.08714005574663791</v>
      </c>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c r="EI18" s="270"/>
      <c r="EJ18" s="270"/>
      <c r="EK18" s="270"/>
      <c r="EL18" s="270"/>
      <c r="EM18" s="270"/>
      <c r="EN18" s="270"/>
      <c r="EO18" s="270"/>
      <c r="EP18" s="270"/>
      <c r="EQ18" s="270"/>
      <c r="ER18" s="270"/>
      <c r="ES18" s="270"/>
      <c r="ET18" s="270"/>
      <c r="EU18" s="270"/>
      <c r="EV18" s="270"/>
      <c r="EW18" s="270"/>
      <c r="EX18" s="270"/>
      <c r="EY18" s="270"/>
      <c r="EZ18" s="270"/>
      <c r="FA18" s="270"/>
      <c r="FB18" s="270"/>
      <c r="FC18" s="270"/>
      <c r="FD18" s="270"/>
      <c r="FE18" s="270"/>
      <c r="FF18" s="270"/>
      <c r="FG18" s="270"/>
      <c r="FH18" s="270"/>
      <c r="FI18" s="270"/>
      <c r="FJ18" s="270"/>
      <c r="FK18" s="270"/>
      <c r="FL18" s="270"/>
      <c r="FM18" s="270"/>
      <c r="FN18" s="270"/>
      <c r="FO18" s="270"/>
      <c r="FP18" s="270"/>
      <c r="FQ18" s="270"/>
      <c r="FR18" s="270"/>
      <c r="FS18" s="270"/>
      <c r="FT18" s="270"/>
      <c r="FU18" s="270"/>
      <c r="FV18" s="270"/>
      <c r="FW18" s="270"/>
      <c r="FX18" s="270"/>
      <c r="FY18" s="270"/>
      <c r="FZ18" s="270"/>
      <c r="GA18" s="270"/>
      <c r="GB18" s="270"/>
      <c r="GC18" s="270"/>
      <c r="GD18" s="270"/>
      <c r="GE18" s="270"/>
      <c r="GF18" s="270"/>
      <c r="GG18" s="270"/>
      <c r="GH18" s="270"/>
      <c r="GI18" s="270"/>
      <c r="GJ18" s="270"/>
      <c r="GK18" s="270"/>
      <c r="GL18" s="270"/>
      <c r="GM18" s="270"/>
      <c r="GN18" s="270"/>
      <c r="GO18" s="270"/>
      <c r="GP18" s="270"/>
      <c r="GQ18" s="270"/>
      <c r="GR18" s="270"/>
      <c r="GS18" s="270"/>
      <c r="GT18" s="270"/>
      <c r="GU18" s="270"/>
      <c r="GV18" s="270"/>
      <c r="GW18" s="270"/>
      <c r="GX18" s="270"/>
      <c r="GY18" s="270"/>
      <c r="GZ18" s="270"/>
      <c r="HA18" s="270"/>
      <c r="HB18" s="270"/>
      <c r="HC18" s="270"/>
      <c r="HD18" s="270"/>
      <c r="HE18" s="270"/>
      <c r="HF18" s="270"/>
      <c r="HG18" s="270"/>
      <c r="HH18" s="270"/>
      <c r="HI18" s="270"/>
      <c r="HJ18" s="270"/>
      <c r="HK18" s="270"/>
      <c r="HL18" s="270"/>
      <c r="HM18" s="270"/>
      <c r="HN18" s="270"/>
      <c r="HO18" s="270"/>
      <c r="HP18" s="270"/>
      <c r="HQ18" s="270"/>
      <c r="HR18" s="270"/>
      <c r="HS18" s="270"/>
      <c r="HT18" s="270"/>
      <c r="HU18" s="270"/>
      <c r="HV18" s="270"/>
      <c r="HW18" s="270"/>
      <c r="HX18" s="270"/>
      <c r="HY18" s="270"/>
      <c r="HZ18" s="270"/>
      <c r="IA18" s="270"/>
      <c r="IB18" s="270"/>
      <c r="IC18" s="270"/>
      <c r="ID18" s="270"/>
      <c r="IE18" s="270"/>
      <c r="IF18" s="270"/>
      <c r="IG18" s="270"/>
      <c r="IH18" s="270"/>
      <c r="II18" s="270"/>
      <c r="IJ18" s="270"/>
      <c r="IK18" s="270"/>
      <c r="IL18" s="270"/>
      <c r="IM18" s="270"/>
      <c r="IN18" s="270"/>
    </row>
    <row r="19" spans="1:248" s="42" customFormat="1" ht="15.75" customHeight="1">
      <c r="A19" s="205"/>
      <c r="B19" s="364" t="s">
        <v>949</v>
      </c>
      <c r="C19" s="205" t="s">
        <v>991</v>
      </c>
      <c r="D19" s="205"/>
      <c r="E19" s="444">
        <v>133</v>
      </c>
      <c r="F19" s="205"/>
      <c r="G19" s="444"/>
      <c r="H19" s="205"/>
      <c r="I19" s="22"/>
      <c r="J19" s="23"/>
      <c r="K19" s="22">
        <v>0</v>
      </c>
      <c r="L19" s="262">
        <f t="shared" si="1"/>
        <v>0</v>
      </c>
      <c r="M19" s="325" t="e">
        <f t="shared" si="0"/>
        <v>#DIV/0!</v>
      </c>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0"/>
      <c r="GK19" s="270"/>
      <c r="GL19" s="270"/>
      <c r="GM19" s="270"/>
      <c r="GN19" s="270"/>
      <c r="GO19" s="270"/>
      <c r="GP19" s="270"/>
      <c r="GQ19" s="270"/>
      <c r="GR19" s="270"/>
      <c r="GS19" s="270"/>
      <c r="GT19" s="270"/>
      <c r="GU19" s="270"/>
      <c r="GV19" s="270"/>
      <c r="GW19" s="270"/>
      <c r="GX19" s="270"/>
      <c r="GY19" s="270"/>
      <c r="GZ19" s="270"/>
      <c r="HA19" s="270"/>
      <c r="HB19" s="270"/>
      <c r="HC19" s="270"/>
      <c r="HD19" s="270"/>
      <c r="HE19" s="270"/>
      <c r="HF19" s="270"/>
      <c r="HG19" s="270"/>
      <c r="HH19" s="270"/>
      <c r="HI19" s="270"/>
      <c r="HJ19" s="270"/>
      <c r="HK19" s="270"/>
      <c r="HL19" s="270"/>
      <c r="HM19" s="270"/>
      <c r="HN19" s="270"/>
      <c r="HO19" s="270"/>
      <c r="HP19" s="270"/>
      <c r="HQ19" s="270"/>
      <c r="HR19" s="270"/>
      <c r="HS19" s="270"/>
      <c r="HT19" s="270"/>
      <c r="HU19" s="270"/>
      <c r="HV19" s="270"/>
      <c r="HW19" s="270"/>
      <c r="HX19" s="270"/>
      <c r="HY19" s="270"/>
      <c r="HZ19" s="270"/>
      <c r="IA19" s="270"/>
      <c r="IB19" s="270"/>
      <c r="IC19" s="270"/>
      <c r="ID19" s="270"/>
      <c r="IE19" s="270"/>
      <c r="IF19" s="270"/>
      <c r="IG19" s="270"/>
      <c r="IH19" s="270"/>
      <c r="II19" s="270"/>
      <c r="IJ19" s="270"/>
      <c r="IK19" s="270"/>
      <c r="IL19" s="270"/>
      <c r="IM19" s="270"/>
      <c r="IN19" s="270"/>
    </row>
    <row r="20" spans="1:248" s="42" customFormat="1" ht="15.75" customHeight="1">
      <c r="A20" s="205"/>
      <c r="B20" s="364" t="s">
        <v>952</v>
      </c>
      <c r="C20" s="205" t="s">
        <v>992</v>
      </c>
      <c r="D20" s="205"/>
      <c r="E20" s="444">
        <v>134</v>
      </c>
      <c r="F20" s="205"/>
      <c r="G20" s="444"/>
      <c r="H20" s="205"/>
      <c r="I20" s="22">
        <v>0</v>
      </c>
      <c r="J20" s="23"/>
      <c r="K20" s="22">
        <v>0</v>
      </c>
      <c r="L20" s="262"/>
      <c r="M20" s="325"/>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s="270"/>
      <c r="GN20" s="270"/>
      <c r="GO20" s="270"/>
      <c r="GP20" s="270"/>
      <c r="GQ20" s="270"/>
      <c r="GR20" s="270"/>
      <c r="GS20" s="270"/>
      <c r="GT20" s="270"/>
      <c r="GU20" s="270"/>
      <c r="GV20" s="270"/>
      <c r="GW20" s="270"/>
      <c r="GX20" s="270"/>
      <c r="GY20" s="270"/>
      <c r="GZ20" s="270"/>
      <c r="HA20" s="270"/>
      <c r="HB20" s="270"/>
      <c r="HC20" s="270"/>
      <c r="HD20" s="270"/>
      <c r="HE20" s="270"/>
      <c r="HF20" s="270"/>
      <c r="HG20" s="270"/>
      <c r="HH20" s="270"/>
      <c r="HI20" s="270"/>
      <c r="HJ20" s="270"/>
      <c r="HK20" s="270"/>
      <c r="HL20" s="270"/>
      <c r="HM20" s="270"/>
      <c r="HN20" s="270"/>
      <c r="HO20" s="270"/>
      <c r="HP20" s="270"/>
      <c r="HQ20" s="270"/>
      <c r="HR20" s="270"/>
      <c r="HS20" s="270"/>
      <c r="HT20" s="270"/>
      <c r="HU20" s="270"/>
      <c r="HV20" s="270"/>
      <c r="HW20" s="270"/>
      <c r="HX20" s="270"/>
      <c r="HY20" s="270"/>
      <c r="HZ20" s="270"/>
      <c r="IA20" s="270"/>
      <c r="IB20" s="270"/>
      <c r="IC20" s="270"/>
      <c r="ID20" s="270"/>
      <c r="IE20" s="270"/>
      <c r="IF20" s="270"/>
      <c r="IG20" s="270"/>
      <c r="IH20" s="270"/>
      <c r="II20" s="270"/>
      <c r="IJ20" s="270"/>
      <c r="IK20" s="270"/>
      <c r="IL20" s="270"/>
      <c r="IM20" s="270"/>
      <c r="IN20" s="270"/>
    </row>
    <row r="21" spans="1:248" s="42" customFormat="1" ht="15.75" customHeight="1">
      <c r="A21" s="205"/>
      <c r="B21" s="364" t="s">
        <v>993</v>
      </c>
      <c r="C21" s="205" t="s">
        <v>994</v>
      </c>
      <c r="D21" s="205"/>
      <c r="E21" s="444">
        <v>135</v>
      </c>
      <c r="F21" s="205"/>
      <c r="G21" s="444" t="s">
        <v>909</v>
      </c>
      <c r="H21" s="205"/>
      <c r="I21" s="93">
        <v>2861778877</v>
      </c>
      <c r="J21" s="23"/>
      <c r="K21" s="22">
        <v>2420935763</v>
      </c>
      <c r="L21" s="262">
        <f t="shared" si="1"/>
        <v>440843114</v>
      </c>
      <c r="M21" s="325">
        <f t="shared" si="0"/>
        <v>0.1820961632842796</v>
      </c>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0"/>
      <c r="EV21" s="270"/>
      <c r="EW21" s="270"/>
      <c r="EX21" s="270"/>
      <c r="EY21" s="270"/>
      <c r="EZ21" s="270"/>
      <c r="FA21" s="270"/>
      <c r="FB21" s="270"/>
      <c r="FC21" s="270"/>
      <c r="FD21" s="270"/>
      <c r="FE21" s="270"/>
      <c r="FF21" s="270"/>
      <c r="FG21" s="270"/>
      <c r="FH21" s="270"/>
      <c r="FI21" s="270"/>
      <c r="FJ21" s="270"/>
      <c r="FK21" s="270"/>
      <c r="FL21" s="270"/>
      <c r="FM21" s="270"/>
      <c r="FN21" s="270"/>
      <c r="FO21" s="270"/>
      <c r="FP21" s="270"/>
      <c r="FQ21" s="270"/>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s="270"/>
      <c r="GN21" s="270"/>
      <c r="GO21" s="270"/>
      <c r="GP21" s="270"/>
      <c r="GQ21" s="270"/>
      <c r="GR21" s="270"/>
      <c r="GS21" s="270"/>
      <c r="GT21" s="270"/>
      <c r="GU21" s="270"/>
      <c r="GV21" s="270"/>
      <c r="GW21" s="270"/>
      <c r="GX21" s="270"/>
      <c r="GY21" s="270"/>
      <c r="GZ21" s="270"/>
      <c r="HA21" s="270"/>
      <c r="HB21" s="270"/>
      <c r="HC21" s="270"/>
      <c r="HD21" s="270"/>
      <c r="HE21" s="270"/>
      <c r="HF21" s="270"/>
      <c r="HG21" s="270"/>
      <c r="HH21" s="270"/>
      <c r="HI21" s="270"/>
      <c r="HJ21" s="270"/>
      <c r="HK21" s="270"/>
      <c r="HL21" s="270"/>
      <c r="HM21" s="270"/>
      <c r="HN21" s="270"/>
      <c r="HO21" s="270"/>
      <c r="HP21" s="270"/>
      <c r="HQ21" s="270"/>
      <c r="HR21" s="270"/>
      <c r="HS21" s="270"/>
      <c r="HT21" s="270"/>
      <c r="HU21" s="270"/>
      <c r="HV21" s="270"/>
      <c r="HW21" s="270"/>
      <c r="HX21" s="270"/>
      <c r="HY21" s="270"/>
      <c r="HZ21" s="270"/>
      <c r="IA21" s="270"/>
      <c r="IB21" s="270"/>
      <c r="IC21" s="270"/>
      <c r="ID21" s="270"/>
      <c r="IE21" s="270"/>
      <c r="IF21" s="270"/>
      <c r="IG21" s="270"/>
      <c r="IH21" s="270"/>
      <c r="II21" s="270"/>
      <c r="IJ21" s="270"/>
      <c r="IK21" s="270"/>
      <c r="IL21" s="270"/>
      <c r="IM21" s="270"/>
      <c r="IN21" s="270"/>
    </row>
    <row r="22" spans="1:248" s="42" customFormat="1" ht="15.75" customHeight="1">
      <c r="A22" s="205"/>
      <c r="B22" s="364" t="s">
        <v>995</v>
      </c>
      <c r="C22" s="205" t="s">
        <v>996</v>
      </c>
      <c r="D22" s="205"/>
      <c r="E22" s="444">
        <v>139</v>
      </c>
      <c r="F22" s="205"/>
      <c r="G22" s="444"/>
      <c r="H22" s="205"/>
      <c r="I22" s="93">
        <v>-2438697330</v>
      </c>
      <c r="J22" s="23"/>
      <c r="K22" s="22">
        <v>-2438697330</v>
      </c>
      <c r="L22" s="262">
        <f t="shared" si="1"/>
        <v>0</v>
      </c>
      <c r="M22" s="325">
        <f t="shared" si="0"/>
        <v>0</v>
      </c>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c r="EI22" s="270"/>
      <c r="EJ22" s="270"/>
      <c r="EK22" s="270"/>
      <c r="EL22" s="270"/>
      <c r="EM22" s="270"/>
      <c r="EN22" s="270"/>
      <c r="EO22" s="270"/>
      <c r="EP22" s="270"/>
      <c r="EQ22" s="270"/>
      <c r="ER22" s="270"/>
      <c r="ES22" s="270"/>
      <c r="ET22" s="270"/>
      <c r="EU22" s="270"/>
      <c r="EV22" s="270"/>
      <c r="EW22" s="270"/>
      <c r="EX22" s="270"/>
      <c r="EY22" s="270"/>
      <c r="EZ22" s="270"/>
      <c r="FA22" s="270"/>
      <c r="FB22" s="270"/>
      <c r="FC22" s="270"/>
      <c r="FD22" s="270"/>
      <c r="FE22" s="270"/>
      <c r="FF22" s="270"/>
      <c r="FG22" s="270"/>
      <c r="FH22" s="270"/>
      <c r="FI22" s="270"/>
      <c r="FJ22" s="270"/>
      <c r="FK22" s="270"/>
      <c r="FL22" s="270"/>
      <c r="FM22" s="270"/>
      <c r="FN22" s="270"/>
      <c r="FO22" s="270"/>
      <c r="FP22" s="270"/>
      <c r="FQ22" s="270"/>
      <c r="FR22" s="270"/>
      <c r="FS22" s="270"/>
      <c r="FT22" s="270"/>
      <c r="FU22" s="270"/>
      <c r="FV22" s="270"/>
      <c r="FW22" s="270"/>
      <c r="FX22" s="270"/>
      <c r="FY22" s="270"/>
      <c r="FZ22" s="270"/>
      <c r="GA22" s="270"/>
      <c r="GB22" s="270"/>
      <c r="GC22" s="270"/>
      <c r="GD22" s="270"/>
      <c r="GE22" s="270"/>
      <c r="GF22" s="270"/>
      <c r="GG22" s="270"/>
      <c r="GH22" s="270"/>
      <c r="GI22" s="270"/>
      <c r="GJ22" s="270"/>
      <c r="GK22" s="270"/>
      <c r="GL22" s="270"/>
      <c r="GM22" s="270"/>
      <c r="GN22" s="270"/>
      <c r="GO22" s="270"/>
      <c r="GP22" s="270"/>
      <c r="GQ22" s="270"/>
      <c r="GR22" s="270"/>
      <c r="GS22" s="270"/>
      <c r="GT22" s="270"/>
      <c r="GU22" s="270"/>
      <c r="GV22" s="270"/>
      <c r="GW22" s="270"/>
      <c r="GX22" s="270"/>
      <c r="GY22" s="270"/>
      <c r="GZ22" s="270"/>
      <c r="HA22" s="270"/>
      <c r="HB22" s="270"/>
      <c r="HC22" s="270"/>
      <c r="HD22" s="270"/>
      <c r="HE22" s="270"/>
      <c r="HF22" s="270"/>
      <c r="HG22" s="270"/>
      <c r="HH22" s="270"/>
      <c r="HI22" s="270"/>
      <c r="HJ22" s="270"/>
      <c r="HK22" s="270"/>
      <c r="HL22" s="270"/>
      <c r="HM22" s="270"/>
      <c r="HN22" s="270"/>
      <c r="HO22" s="270"/>
      <c r="HP22" s="270"/>
      <c r="HQ22" s="270"/>
      <c r="HR22" s="270"/>
      <c r="HS22" s="270"/>
      <c r="HT22" s="270"/>
      <c r="HU22" s="270"/>
      <c r="HV22" s="270"/>
      <c r="HW22" s="270"/>
      <c r="HX22" s="270"/>
      <c r="HY22" s="270"/>
      <c r="HZ22" s="270"/>
      <c r="IA22" s="270"/>
      <c r="IB22" s="270"/>
      <c r="IC22" s="270"/>
      <c r="ID22" s="270"/>
      <c r="IE22" s="270"/>
      <c r="IF22" s="270"/>
      <c r="IG22" s="270"/>
      <c r="IH22" s="270"/>
      <c r="II22" s="270"/>
      <c r="IJ22" s="270"/>
      <c r="IK22" s="270"/>
      <c r="IL22" s="270"/>
      <c r="IM22" s="270"/>
      <c r="IN22" s="270"/>
    </row>
    <row r="23" spans="1:248" s="42" customFormat="1" ht="30" customHeight="1">
      <c r="A23" s="193" t="s">
        <v>152</v>
      </c>
      <c r="B23" s="193" t="s">
        <v>997</v>
      </c>
      <c r="C23" s="193"/>
      <c r="D23" s="193"/>
      <c r="E23" s="441">
        <v>140</v>
      </c>
      <c r="F23" s="193"/>
      <c r="G23" s="441" t="s">
        <v>910</v>
      </c>
      <c r="H23" s="193"/>
      <c r="I23" s="166">
        <f>SUM(I24:I25)</f>
        <v>70283910459</v>
      </c>
      <c r="J23" s="442"/>
      <c r="K23" s="166">
        <f>SUM(K24:K25)</f>
        <v>66364994646</v>
      </c>
      <c r="L23" s="262">
        <f t="shared" si="1"/>
        <v>3918915813</v>
      </c>
      <c r="M23" s="325">
        <f t="shared" si="0"/>
        <v>0.05905094747470463</v>
      </c>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c r="GP23" s="270"/>
      <c r="GQ23" s="270"/>
      <c r="GR23" s="270"/>
      <c r="GS23" s="270"/>
      <c r="GT23" s="270"/>
      <c r="GU23" s="270"/>
      <c r="GV23" s="270"/>
      <c r="GW23" s="270"/>
      <c r="GX23" s="270"/>
      <c r="GY23" s="270"/>
      <c r="GZ23" s="270"/>
      <c r="HA23" s="270"/>
      <c r="HB23" s="270"/>
      <c r="HC23" s="270"/>
      <c r="HD23" s="270"/>
      <c r="HE23" s="270"/>
      <c r="HF23" s="270"/>
      <c r="HG23" s="270"/>
      <c r="HH23" s="270"/>
      <c r="HI23" s="270"/>
      <c r="HJ23" s="270"/>
      <c r="HK23" s="270"/>
      <c r="HL23" s="270"/>
      <c r="HM23" s="270"/>
      <c r="HN23" s="270"/>
      <c r="HO23" s="270"/>
      <c r="HP23" s="270"/>
      <c r="HQ23" s="270"/>
      <c r="HR23" s="270"/>
      <c r="HS23" s="270"/>
      <c r="HT23" s="270"/>
      <c r="HU23" s="270"/>
      <c r="HV23" s="270"/>
      <c r="HW23" s="270"/>
      <c r="HX23" s="270"/>
      <c r="HY23" s="270"/>
      <c r="HZ23" s="270"/>
      <c r="IA23" s="270"/>
      <c r="IB23" s="270"/>
      <c r="IC23" s="270"/>
      <c r="ID23" s="270"/>
      <c r="IE23" s="270"/>
      <c r="IF23" s="270"/>
      <c r="IG23" s="270"/>
      <c r="IH23" s="270"/>
      <c r="II23" s="270"/>
      <c r="IJ23" s="270"/>
      <c r="IK23" s="270"/>
      <c r="IL23" s="270"/>
      <c r="IM23" s="270"/>
      <c r="IN23" s="270"/>
    </row>
    <row r="24" spans="1:248" s="42" customFormat="1" ht="15.75" customHeight="1">
      <c r="A24" s="205"/>
      <c r="B24" s="364" t="s">
        <v>943</v>
      </c>
      <c r="C24" s="205" t="s">
        <v>998</v>
      </c>
      <c r="D24" s="205"/>
      <c r="E24" s="444">
        <v>141</v>
      </c>
      <c r="F24" s="205"/>
      <c r="G24" s="444"/>
      <c r="H24" s="205"/>
      <c r="I24" s="93">
        <v>73037153396</v>
      </c>
      <c r="J24" s="423"/>
      <c r="K24" s="22">
        <v>69126601326</v>
      </c>
      <c r="L24" s="262">
        <f t="shared" si="1"/>
        <v>3910552070</v>
      </c>
      <c r="M24" s="325">
        <f t="shared" si="0"/>
        <v>0.05657087134311574</v>
      </c>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c r="FL24" s="270"/>
      <c r="FM24" s="270"/>
      <c r="FN24" s="270"/>
      <c r="FO24" s="270"/>
      <c r="FP24" s="270"/>
      <c r="FQ24" s="270"/>
      <c r="FR24" s="270"/>
      <c r="FS24" s="270"/>
      <c r="FT24" s="270"/>
      <c r="FU24" s="270"/>
      <c r="FV24" s="270"/>
      <c r="FW24" s="270"/>
      <c r="FX24" s="270"/>
      <c r="FY24" s="270"/>
      <c r="FZ24" s="270"/>
      <c r="GA24" s="270"/>
      <c r="GB24" s="270"/>
      <c r="GC24" s="270"/>
      <c r="GD24" s="270"/>
      <c r="GE24" s="270"/>
      <c r="GF24" s="270"/>
      <c r="GG24" s="270"/>
      <c r="GH24" s="270"/>
      <c r="GI24" s="270"/>
      <c r="GJ24" s="270"/>
      <c r="GK24" s="270"/>
      <c r="GL24" s="270"/>
      <c r="GM24" s="270"/>
      <c r="GN24" s="270"/>
      <c r="GO24" s="270"/>
      <c r="GP24" s="270"/>
      <c r="GQ24" s="270"/>
      <c r="GR24" s="270"/>
      <c r="GS24" s="270"/>
      <c r="GT24" s="270"/>
      <c r="GU24" s="270"/>
      <c r="GV24" s="270"/>
      <c r="GW24" s="270"/>
      <c r="GX24" s="270"/>
      <c r="GY24" s="270"/>
      <c r="GZ24" s="270"/>
      <c r="HA24" s="270"/>
      <c r="HB24" s="270"/>
      <c r="HC24" s="270"/>
      <c r="HD24" s="270"/>
      <c r="HE24" s="270"/>
      <c r="HF24" s="270"/>
      <c r="HG24" s="270"/>
      <c r="HH24" s="270"/>
      <c r="HI24" s="270"/>
      <c r="HJ24" s="270"/>
      <c r="HK24" s="270"/>
      <c r="HL24" s="270"/>
      <c r="HM24" s="270"/>
      <c r="HN24" s="270"/>
      <c r="HO24" s="270"/>
      <c r="HP24" s="270"/>
      <c r="HQ24" s="270"/>
      <c r="HR24" s="270"/>
      <c r="HS24" s="270"/>
      <c r="HT24" s="270"/>
      <c r="HU24" s="270"/>
      <c r="HV24" s="270"/>
      <c r="HW24" s="270"/>
      <c r="HX24" s="270"/>
      <c r="HY24" s="270"/>
      <c r="HZ24" s="270"/>
      <c r="IA24" s="270"/>
      <c r="IB24" s="270"/>
      <c r="IC24" s="270"/>
      <c r="ID24" s="270"/>
      <c r="IE24" s="270"/>
      <c r="IF24" s="270"/>
      <c r="IG24" s="270"/>
      <c r="IH24" s="270"/>
      <c r="II24" s="270"/>
      <c r="IJ24" s="270"/>
      <c r="IK24" s="270"/>
      <c r="IL24" s="270"/>
      <c r="IM24" s="270"/>
      <c r="IN24" s="270"/>
    </row>
    <row r="25" spans="1:248" s="42" customFormat="1" ht="15.75" customHeight="1">
      <c r="A25" s="205"/>
      <c r="B25" s="364" t="s">
        <v>946</v>
      </c>
      <c r="C25" s="205" t="s">
        <v>999</v>
      </c>
      <c r="D25" s="205"/>
      <c r="E25" s="444">
        <v>149</v>
      </c>
      <c r="F25" s="205"/>
      <c r="G25" s="444"/>
      <c r="H25" s="205"/>
      <c r="I25" s="93">
        <v>-2753242937</v>
      </c>
      <c r="J25" s="23"/>
      <c r="K25" s="22">
        <v>-2761606680</v>
      </c>
      <c r="L25" s="262">
        <f t="shared" si="1"/>
        <v>8363743</v>
      </c>
      <c r="M25" s="325">
        <f t="shared" si="0"/>
        <v>-0.0030285786388668497</v>
      </c>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c r="EI25" s="270"/>
      <c r="EJ25" s="270"/>
      <c r="EK25" s="270"/>
      <c r="EL25" s="270"/>
      <c r="EM25" s="270"/>
      <c r="EN25" s="270"/>
      <c r="EO25" s="270"/>
      <c r="EP25" s="270"/>
      <c r="EQ25" s="270"/>
      <c r="ER25" s="270"/>
      <c r="ES25" s="270"/>
      <c r="ET25" s="270"/>
      <c r="EU25" s="270"/>
      <c r="EV25" s="270"/>
      <c r="EW25" s="270"/>
      <c r="EX25" s="270"/>
      <c r="EY25" s="270"/>
      <c r="EZ25" s="270"/>
      <c r="FA25" s="270"/>
      <c r="FB25" s="270"/>
      <c r="FC25" s="270"/>
      <c r="FD25" s="270"/>
      <c r="FE25" s="270"/>
      <c r="FF25" s="270"/>
      <c r="FG25" s="270"/>
      <c r="FH25" s="270"/>
      <c r="FI25" s="270"/>
      <c r="FJ25" s="270"/>
      <c r="FK25" s="270"/>
      <c r="FL25" s="270"/>
      <c r="FM25" s="270"/>
      <c r="FN25" s="270"/>
      <c r="FO25" s="270"/>
      <c r="FP25" s="270"/>
      <c r="FQ25" s="270"/>
      <c r="FR25" s="270"/>
      <c r="FS25" s="270"/>
      <c r="FT25" s="270"/>
      <c r="FU25" s="270"/>
      <c r="FV25" s="270"/>
      <c r="FW25" s="270"/>
      <c r="FX25" s="270"/>
      <c r="FY25" s="270"/>
      <c r="FZ25" s="270"/>
      <c r="GA25" s="270"/>
      <c r="GB25" s="270"/>
      <c r="GC25" s="270"/>
      <c r="GD25" s="270"/>
      <c r="GE25" s="270"/>
      <c r="GF25" s="270"/>
      <c r="GG25" s="270"/>
      <c r="GH25" s="270"/>
      <c r="GI25" s="270"/>
      <c r="GJ25" s="270"/>
      <c r="GK25" s="270"/>
      <c r="GL25" s="270"/>
      <c r="GM25" s="270"/>
      <c r="GN25" s="270"/>
      <c r="GO25" s="270"/>
      <c r="GP25" s="270"/>
      <c r="GQ25" s="270"/>
      <c r="GR25" s="270"/>
      <c r="GS25" s="270"/>
      <c r="GT25" s="270"/>
      <c r="GU25" s="270"/>
      <c r="GV25" s="270"/>
      <c r="GW25" s="270"/>
      <c r="GX25" s="270"/>
      <c r="GY25" s="270"/>
      <c r="GZ25" s="270"/>
      <c r="HA25" s="270"/>
      <c r="HB25" s="270"/>
      <c r="HC25" s="270"/>
      <c r="HD25" s="270"/>
      <c r="HE25" s="270"/>
      <c r="HF25" s="270"/>
      <c r="HG25" s="270"/>
      <c r="HH25" s="270"/>
      <c r="HI25" s="270"/>
      <c r="HJ25" s="270"/>
      <c r="HK25" s="270"/>
      <c r="HL25" s="270"/>
      <c r="HM25" s="270"/>
      <c r="HN25" s="270"/>
      <c r="HO25" s="270"/>
      <c r="HP25" s="270"/>
      <c r="HQ25" s="270"/>
      <c r="HR25" s="270"/>
      <c r="HS25" s="270"/>
      <c r="HT25" s="270"/>
      <c r="HU25" s="270"/>
      <c r="HV25" s="270"/>
      <c r="HW25" s="270"/>
      <c r="HX25" s="270"/>
      <c r="HY25" s="270"/>
      <c r="HZ25" s="270"/>
      <c r="IA25" s="270"/>
      <c r="IB25" s="270"/>
      <c r="IC25" s="270"/>
      <c r="ID25" s="270"/>
      <c r="IE25" s="270"/>
      <c r="IF25" s="270"/>
      <c r="IG25" s="270"/>
      <c r="IH25" s="270"/>
      <c r="II25" s="270"/>
      <c r="IJ25" s="270"/>
      <c r="IK25" s="270"/>
      <c r="IL25" s="270"/>
      <c r="IM25" s="270"/>
      <c r="IN25" s="270"/>
    </row>
    <row r="26" spans="1:248" s="42" customFormat="1" ht="30" customHeight="1">
      <c r="A26" s="193" t="s">
        <v>1000</v>
      </c>
      <c r="B26" s="193" t="s">
        <v>1001</v>
      </c>
      <c r="C26" s="193"/>
      <c r="D26" s="193"/>
      <c r="E26" s="441">
        <v>150</v>
      </c>
      <c r="F26" s="193"/>
      <c r="G26" s="444" t="s">
        <v>23</v>
      </c>
      <c r="H26" s="193"/>
      <c r="I26" s="166">
        <f>SUM(I27:I31)</f>
        <v>14026124744</v>
      </c>
      <c r="J26" s="442"/>
      <c r="K26" s="166">
        <f>SUM(K27:K31)</f>
        <v>16349639277</v>
      </c>
      <c r="L26" s="262">
        <f t="shared" si="1"/>
        <v>-2323514533</v>
      </c>
      <c r="M26" s="325">
        <f t="shared" si="0"/>
        <v>-0.14211411601408386</v>
      </c>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270"/>
      <c r="CS26" s="270"/>
      <c r="CT26" s="270"/>
      <c r="CU26" s="270"/>
      <c r="CV26" s="270"/>
      <c r="CW26" s="270"/>
      <c r="CX26" s="270"/>
      <c r="CY26" s="270"/>
      <c r="CZ26" s="270"/>
      <c r="DA26" s="270"/>
      <c r="DB26" s="270"/>
      <c r="DC26" s="270"/>
      <c r="DD26" s="270"/>
      <c r="DE26" s="270"/>
      <c r="DF26" s="270"/>
      <c r="DG26" s="270"/>
      <c r="DH26" s="270"/>
      <c r="DI26" s="270"/>
      <c r="DJ26" s="270"/>
      <c r="DK26" s="270"/>
      <c r="DL26" s="270"/>
      <c r="DM26" s="270"/>
      <c r="DN26" s="270"/>
      <c r="DO26" s="270"/>
      <c r="DP26" s="270"/>
      <c r="DQ26" s="270"/>
      <c r="DR26" s="270"/>
      <c r="DS26" s="270"/>
      <c r="DT26" s="270"/>
      <c r="DU26" s="270"/>
      <c r="DV26" s="270"/>
      <c r="DW26" s="270"/>
      <c r="DX26" s="270"/>
      <c r="DY26" s="270"/>
      <c r="DZ26" s="270"/>
      <c r="EA26" s="270"/>
      <c r="EB26" s="270"/>
      <c r="EC26" s="270"/>
      <c r="ED26" s="270"/>
      <c r="EE26" s="270"/>
      <c r="EF26" s="270"/>
      <c r="EG26" s="270"/>
      <c r="EH26" s="270"/>
      <c r="EI26" s="270"/>
      <c r="EJ26" s="270"/>
      <c r="EK26" s="270"/>
      <c r="EL26" s="270"/>
      <c r="EM26" s="270"/>
      <c r="EN26" s="270"/>
      <c r="EO26" s="270"/>
      <c r="EP26" s="270"/>
      <c r="EQ26" s="270"/>
      <c r="ER26" s="270"/>
      <c r="ES26" s="270"/>
      <c r="ET26" s="270"/>
      <c r="EU26" s="270"/>
      <c r="EV26" s="270"/>
      <c r="EW26" s="270"/>
      <c r="EX26" s="270"/>
      <c r="EY26" s="270"/>
      <c r="EZ26" s="270"/>
      <c r="FA26" s="270"/>
      <c r="FB26" s="270"/>
      <c r="FC26" s="270"/>
      <c r="FD26" s="270"/>
      <c r="FE26" s="270"/>
      <c r="FF26" s="270"/>
      <c r="FG26" s="270"/>
      <c r="FH26" s="270"/>
      <c r="FI26" s="270"/>
      <c r="FJ26" s="270"/>
      <c r="FK26" s="270"/>
      <c r="FL26" s="270"/>
      <c r="FM26" s="270"/>
      <c r="FN26" s="270"/>
      <c r="FO26" s="270"/>
      <c r="FP26" s="270"/>
      <c r="FQ26" s="270"/>
      <c r="FR26" s="270"/>
      <c r="FS26" s="270"/>
      <c r="FT26" s="270"/>
      <c r="FU26" s="270"/>
      <c r="FV26" s="270"/>
      <c r="FW26" s="270"/>
      <c r="FX26" s="270"/>
      <c r="FY26" s="270"/>
      <c r="FZ26" s="270"/>
      <c r="GA26" s="270"/>
      <c r="GB26" s="270"/>
      <c r="GC26" s="270"/>
      <c r="GD26" s="270"/>
      <c r="GE26" s="270"/>
      <c r="GF26" s="270"/>
      <c r="GG26" s="270"/>
      <c r="GH26" s="270"/>
      <c r="GI26" s="270"/>
      <c r="GJ26" s="270"/>
      <c r="GK26" s="270"/>
      <c r="GL26" s="270"/>
      <c r="GM26" s="270"/>
      <c r="GN26" s="270"/>
      <c r="GO26" s="270"/>
      <c r="GP26" s="270"/>
      <c r="GQ26" s="270"/>
      <c r="GR26" s="270"/>
      <c r="GS26" s="270"/>
      <c r="GT26" s="270"/>
      <c r="GU26" s="270"/>
      <c r="GV26" s="270"/>
      <c r="GW26" s="270"/>
      <c r="GX26" s="270"/>
      <c r="GY26" s="270"/>
      <c r="GZ26" s="270"/>
      <c r="HA26" s="270"/>
      <c r="HB26" s="270"/>
      <c r="HC26" s="270"/>
      <c r="HD26" s="270"/>
      <c r="HE26" s="270"/>
      <c r="HF26" s="270"/>
      <c r="HG26" s="270"/>
      <c r="HH26" s="270"/>
      <c r="HI26" s="270"/>
      <c r="HJ26" s="270"/>
      <c r="HK26" s="270"/>
      <c r="HL26" s="270"/>
      <c r="HM26" s="270"/>
      <c r="HN26" s="270"/>
      <c r="HO26" s="270"/>
      <c r="HP26" s="270"/>
      <c r="HQ26" s="270"/>
      <c r="HR26" s="270"/>
      <c r="HS26" s="270"/>
      <c r="HT26" s="270"/>
      <c r="HU26" s="270"/>
      <c r="HV26" s="270"/>
      <c r="HW26" s="270"/>
      <c r="HX26" s="270"/>
      <c r="HY26" s="270"/>
      <c r="HZ26" s="270"/>
      <c r="IA26" s="270"/>
      <c r="IB26" s="270"/>
      <c r="IC26" s="270"/>
      <c r="ID26" s="270"/>
      <c r="IE26" s="270"/>
      <c r="IF26" s="270"/>
      <c r="IG26" s="270"/>
      <c r="IH26" s="270"/>
      <c r="II26" s="270"/>
      <c r="IJ26" s="270"/>
      <c r="IK26" s="270"/>
      <c r="IL26" s="270"/>
      <c r="IM26" s="270"/>
      <c r="IN26" s="270"/>
    </row>
    <row r="27" spans="1:248" s="42" customFormat="1" ht="15.75" customHeight="1">
      <c r="A27" s="193"/>
      <c r="B27" s="364" t="s">
        <v>943</v>
      </c>
      <c r="C27" s="205" t="s">
        <v>1002</v>
      </c>
      <c r="D27" s="205"/>
      <c r="E27" s="444">
        <v>151</v>
      </c>
      <c r="F27" s="205"/>
      <c r="G27" s="444"/>
      <c r="H27" s="205"/>
      <c r="I27" s="93">
        <v>403006291</v>
      </c>
      <c r="J27" s="423"/>
      <c r="K27" s="22">
        <v>243275006</v>
      </c>
      <c r="L27" s="262">
        <f t="shared" si="1"/>
        <v>159731285</v>
      </c>
      <c r="M27" s="325">
        <f t="shared" si="0"/>
        <v>0.656587323236979</v>
      </c>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row>
    <row r="28" spans="1:21" s="389" customFormat="1" ht="15.75" customHeight="1">
      <c r="A28" s="205"/>
      <c r="B28" s="364" t="s">
        <v>946</v>
      </c>
      <c r="C28" s="205" t="s">
        <v>1003</v>
      </c>
      <c r="D28" s="205"/>
      <c r="E28" s="444">
        <v>152</v>
      </c>
      <c r="F28" s="205"/>
      <c r="G28" s="444"/>
      <c r="H28" s="205"/>
      <c r="I28" s="93">
        <v>1014799298</v>
      </c>
      <c r="J28" s="23"/>
      <c r="K28" s="22">
        <v>1282169153</v>
      </c>
      <c r="L28" s="262">
        <f t="shared" si="1"/>
        <v>-267369855</v>
      </c>
      <c r="M28" s="325">
        <f t="shared" si="0"/>
        <v>-0.20852931485242182</v>
      </c>
      <c r="N28" s="42"/>
      <c r="O28" s="42"/>
      <c r="P28" s="42"/>
      <c r="Q28" s="42"/>
      <c r="R28" s="42"/>
      <c r="S28" s="42"/>
      <c r="T28" s="42"/>
      <c r="U28" s="42"/>
    </row>
    <row r="29" spans="1:21" s="389" customFormat="1" ht="15.75" customHeight="1">
      <c r="A29" s="205"/>
      <c r="B29" s="364" t="s">
        <v>949</v>
      </c>
      <c r="C29" s="205" t="s">
        <v>1004</v>
      </c>
      <c r="D29" s="205"/>
      <c r="E29" s="444">
        <v>154</v>
      </c>
      <c r="F29" s="205"/>
      <c r="G29" s="441"/>
      <c r="H29" s="205"/>
      <c r="I29" s="93">
        <v>631451153</v>
      </c>
      <c r="J29" s="23"/>
      <c r="K29" s="22">
        <v>0</v>
      </c>
      <c r="L29" s="262">
        <f t="shared" si="1"/>
        <v>631451153</v>
      </c>
      <c r="M29" s="325" t="e">
        <f t="shared" si="0"/>
        <v>#DIV/0!</v>
      </c>
      <c r="N29" s="42"/>
      <c r="O29" s="42"/>
      <c r="P29" s="42"/>
      <c r="Q29" s="42"/>
      <c r="R29" s="42"/>
      <c r="S29" s="42"/>
      <c r="T29" s="42"/>
      <c r="U29" s="42"/>
    </row>
    <row r="30" spans="1:21" s="389" customFormat="1" ht="15.75" customHeight="1">
      <c r="A30" s="205"/>
      <c r="B30" s="364" t="s">
        <v>952</v>
      </c>
      <c r="C30" s="205" t="s">
        <v>1005</v>
      </c>
      <c r="D30" s="205"/>
      <c r="E30" s="444">
        <v>157</v>
      </c>
      <c r="F30" s="205"/>
      <c r="G30" s="441"/>
      <c r="H30" s="205"/>
      <c r="I30" s="22">
        <v>0</v>
      </c>
      <c r="J30" s="23"/>
      <c r="K30" s="22">
        <v>0</v>
      </c>
      <c r="L30" s="262"/>
      <c r="M30" s="325"/>
      <c r="N30" s="41"/>
      <c r="O30" s="41"/>
      <c r="P30" s="41"/>
      <c r="Q30" s="41"/>
      <c r="R30" s="41"/>
      <c r="S30" s="41"/>
      <c r="T30" s="41"/>
      <c r="U30" s="41"/>
    </row>
    <row r="31" spans="1:248" s="42" customFormat="1" ht="15.75" customHeight="1">
      <c r="A31" s="205"/>
      <c r="B31" s="364" t="s">
        <v>993</v>
      </c>
      <c r="C31" s="205" t="s">
        <v>1006</v>
      </c>
      <c r="D31" s="205"/>
      <c r="E31" s="444">
        <v>158</v>
      </c>
      <c r="F31" s="205"/>
      <c r="G31" s="444"/>
      <c r="H31" s="205"/>
      <c r="I31" s="631">
        <v>11976868002</v>
      </c>
      <c r="J31" s="23"/>
      <c r="K31" s="431">
        <v>14824195118</v>
      </c>
      <c r="L31" s="262">
        <f t="shared" si="1"/>
        <v>-2847327116</v>
      </c>
      <c r="M31" s="325">
        <f t="shared" si="0"/>
        <v>-0.19207296540118302</v>
      </c>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c r="CO31" s="270"/>
      <c r="CP31" s="270"/>
      <c r="CQ31" s="270"/>
      <c r="CR31" s="270"/>
      <c r="CS31" s="270"/>
      <c r="CT31" s="270"/>
      <c r="CU31" s="270"/>
      <c r="CV31" s="270"/>
      <c r="CW31" s="270"/>
      <c r="CX31" s="270"/>
      <c r="CY31" s="270"/>
      <c r="CZ31" s="270"/>
      <c r="DA31" s="270"/>
      <c r="DB31" s="270"/>
      <c r="DC31" s="270"/>
      <c r="DD31" s="270"/>
      <c r="DE31" s="270"/>
      <c r="DF31" s="270"/>
      <c r="DG31" s="270"/>
      <c r="DH31" s="270"/>
      <c r="DI31" s="270"/>
      <c r="DJ31" s="270"/>
      <c r="DK31" s="270"/>
      <c r="DL31" s="270"/>
      <c r="DM31" s="270"/>
      <c r="DN31" s="270"/>
      <c r="DO31" s="270"/>
      <c r="DP31" s="270"/>
      <c r="DQ31" s="270"/>
      <c r="DR31" s="270"/>
      <c r="DS31" s="270"/>
      <c r="DT31" s="270"/>
      <c r="DU31" s="270"/>
      <c r="DV31" s="270"/>
      <c r="DW31" s="270"/>
      <c r="DX31" s="270"/>
      <c r="DY31" s="270"/>
      <c r="DZ31" s="270"/>
      <c r="EA31" s="270"/>
      <c r="EB31" s="270"/>
      <c r="EC31" s="270"/>
      <c r="ED31" s="270"/>
      <c r="EE31" s="270"/>
      <c r="EF31" s="270"/>
      <c r="EG31" s="270"/>
      <c r="EH31" s="270"/>
      <c r="EI31" s="270"/>
      <c r="EJ31" s="270"/>
      <c r="EK31" s="270"/>
      <c r="EL31" s="270"/>
      <c r="EM31" s="270"/>
      <c r="EN31" s="270"/>
      <c r="EO31" s="270"/>
      <c r="EP31" s="270"/>
      <c r="EQ31" s="270"/>
      <c r="ER31" s="270"/>
      <c r="ES31" s="270"/>
      <c r="ET31" s="270"/>
      <c r="EU31" s="270"/>
      <c r="EV31" s="270"/>
      <c r="EW31" s="270"/>
      <c r="EX31" s="270"/>
      <c r="EY31" s="270"/>
      <c r="EZ31" s="270"/>
      <c r="FA31" s="270"/>
      <c r="FB31" s="270"/>
      <c r="FC31" s="270"/>
      <c r="FD31" s="270"/>
      <c r="FE31" s="270"/>
      <c r="FF31" s="270"/>
      <c r="FG31" s="270"/>
      <c r="FH31" s="270"/>
      <c r="FI31" s="270"/>
      <c r="FJ31" s="270"/>
      <c r="FK31" s="270"/>
      <c r="FL31" s="270"/>
      <c r="FM31" s="270"/>
      <c r="FN31" s="270"/>
      <c r="FO31" s="270"/>
      <c r="FP31" s="270"/>
      <c r="FQ31" s="270"/>
      <c r="FR31" s="270"/>
      <c r="FS31" s="270"/>
      <c r="FT31" s="270"/>
      <c r="FU31" s="270"/>
      <c r="FV31" s="270"/>
      <c r="FW31" s="270"/>
      <c r="FX31" s="270"/>
      <c r="FY31" s="270"/>
      <c r="FZ31" s="270"/>
      <c r="GA31" s="270"/>
      <c r="GB31" s="270"/>
      <c r="GC31" s="270"/>
      <c r="GD31" s="270"/>
      <c r="GE31" s="270"/>
      <c r="GF31" s="270"/>
      <c r="GG31" s="270"/>
      <c r="GH31" s="270"/>
      <c r="GI31" s="270"/>
      <c r="GJ31" s="270"/>
      <c r="GK31" s="270"/>
      <c r="GL31" s="270"/>
      <c r="GM31" s="270"/>
      <c r="GN31" s="270"/>
      <c r="GO31" s="270"/>
      <c r="GP31" s="270"/>
      <c r="GQ31" s="270"/>
      <c r="GR31" s="270"/>
      <c r="GS31" s="270"/>
      <c r="GT31" s="270"/>
      <c r="GU31" s="270"/>
      <c r="GV31" s="270"/>
      <c r="GW31" s="270"/>
      <c r="GX31" s="270"/>
      <c r="GY31" s="270"/>
      <c r="GZ31" s="270"/>
      <c r="HA31" s="270"/>
      <c r="HB31" s="270"/>
      <c r="HC31" s="270"/>
      <c r="HD31" s="270"/>
      <c r="HE31" s="270"/>
      <c r="HF31" s="270"/>
      <c r="HG31" s="270"/>
      <c r="HH31" s="270"/>
      <c r="HI31" s="270"/>
      <c r="HJ31" s="270"/>
      <c r="HK31" s="270"/>
      <c r="HL31" s="270"/>
      <c r="HM31" s="270"/>
      <c r="HN31" s="270"/>
      <c r="HO31" s="270"/>
      <c r="HP31" s="270"/>
      <c r="HQ31" s="270"/>
      <c r="HR31" s="270"/>
      <c r="HS31" s="270"/>
      <c r="HT31" s="270"/>
      <c r="HU31" s="270"/>
      <c r="HV31" s="270"/>
      <c r="HW31" s="270"/>
      <c r="HX31" s="270"/>
      <c r="HY31" s="270"/>
      <c r="HZ31" s="270"/>
      <c r="IA31" s="270"/>
      <c r="IB31" s="270"/>
      <c r="IC31" s="270"/>
      <c r="ID31" s="270"/>
      <c r="IE31" s="270"/>
      <c r="IF31" s="270"/>
      <c r="IG31" s="270"/>
      <c r="IH31" s="270"/>
      <c r="II31" s="270"/>
      <c r="IJ31" s="270"/>
      <c r="IK31" s="270"/>
      <c r="IL31" s="270"/>
      <c r="IM31" s="270"/>
      <c r="IN31" s="270"/>
    </row>
    <row r="32" spans="1:12" ht="15.75" customHeight="1">
      <c r="A32" s="445"/>
      <c r="B32" s="446"/>
      <c r="C32" s="445"/>
      <c r="D32" s="445"/>
      <c r="E32" s="393"/>
      <c r="F32" s="445"/>
      <c r="G32" s="393"/>
      <c r="H32" s="445"/>
      <c r="L32" s="262"/>
    </row>
    <row r="33" spans="1:12" ht="15.75" customHeight="1">
      <c r="A33" s="445"/>
      <c r="B33" s="446"/>
      <c r="C33" s="445"/>
      <c r="D33" s="445"/>
      <c r="E33" s="393"/>
      <c r="F33" s="445"/>
      <c r="G33" s="393"/>
      <c r="H33" s="445"/>
      <c r="L33" s="262"/>
    </row>
    <row r="34" spans="1:12" ht="15.75" customHeight="1">
      <c r="A34" s="445"/>
      <c r="B34" s="446"/>
      <c r="C34" s="445"/>
      <c r="D34" s="445"/>
      <c r="E34" s="393"/>
      <c r="F34" s="445"/>
      <c r="G34" s="393"/>
      <c r="H34" s="445"/>
      <c r="L34" s="262"/>
    </row>
    <row r="35" spans="1:12" ht="15.75" customHeight="1">
      <c r="A35" s="445"/>
      <c r="B35" s="446"/>
      <c r="C35" s="445"/>
      <c r="D35" s="445"/>
      <c r="E35" s="393"/>
      <c r="F35" s="445"/>
      <c r="G35" s="393"/>
      <c r="H35" s="445"/>
      <c r="L35" s="262"/>
    </row>
    <row r="36" spans="1:12" ht="15.75" customHeight="1">
      <c r="A36" s="445"/>
      <c r="B36" s="446"/>
      <c r="C36" s="445"/>
      <c r="D36" s="445"/>
      <c r="E36" s="393"/>
      <c r="F36" s="445"/>
      <c r="G36" s="393"/>
      <c r="H36" s="445"/>
      <c r="L36" s="262"/>
    </row>
    <row r="37" spans="1:12" ht="15.75" customHeight="1">
      <c r="A37" s="445"/>
      <c r="B37" s="446"/>
      <c r="C37" s="445"/>
      <c r="D37" s="445"/>
      <c r="E37" s="393"/>
      <c r="F37" s="445"/>
      <c r="G37" s="393"/>
      <c r="H37" s="445"/>
      <c r="L37" s="262"/>
    </row>
    <row r="38" spans="1:12" ht="15.75" customHeight="1">
      <c r="A38" s="445"/>
      <c r="B38" s="446"/>
      <c r="C38" s="445"/>
      <c r="D38" s="445"/>
      <c r="E38" s="393"/>
      <c r="F38" s="445"/>
      <c r="G38" s="393"/>
      <c r="H38" s="445"/>
      <c r="L38" s="262"/>
    </row>
    <row r="39" spans="1:12" ht="34.5" customHeight="1">
      <c r="A39" s="418"/>
      <c r="B39" s="419"/>
      <c r="C39" s="435" t="s">
        <v>66</v>
      </c>
      <c r="D39" s="436"/>
      <c r="E39" s="437" t="s">
        <v>59</v>
      </c>
      <c r="F39" s="353"/>
      <c r="G39" s="438" t="s">
        <v>60</v>
      </c>
      <c r="H39" s="353"/>
      <c r="I39" s="439" t="s">
        <v>1180</v>
      </c>
      <c r="J39" s="440"/>
      <c r="K39" s="439" t="s">
        <v>1179</v>
      </c>
      <c r="L39" s="262"/>
    </row>
    <row r="40" spans="1:248" s="42" customFormat="1" ht="34.5" customHeight="1">
      <c r="A40" s="193" t="s">
        <v>1007</v>
      </c>
      <c r="B40" s="193" t="s">
        <v>1008</v>
      </c>
      <c r="C40" s="193"/>
      <c r="D40" s="193"/>
      <c r="E40" s="441">
        <v>200</v>
      </c>
      <c r="F40" s="193"/>
      <c r="G40" s="444"/>
      <c r="H40" s="193"/>
      <c r="I40" s="166">
        <f>I42+I48+I59+I62+I67</f>
        <v>58897058884</v>
      </c>
      <c r="J40" s="442"/>
      <c r="K40" s="166">
        <f>K42+K48+K59+K62+K67</f>
        <v>58399264514.94766</v>
      </c>
      <c r="L40" s="262">
        <f t="shared" si="1"/>
        <v>497794369.05233765</v>
      </c>
      <c r="M40" s="325">
        <f t="shared" si="0"/>
        <v>0.008523983532787884</v>
      </c>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c r="CL40" s="270"/>
      <c r="CM40" s="270"/>
      <c r="CN40" s="270"/>
      <c r="CO40" s="270"/>
      <c r="CP40" s="270"/>
      <c r="CQ40" s="270"/>
      <c r="CR40" s="270"/>
      <c r="CS40" s="270"/>
      <c r="CT40" s="270"/>
      <c r="CU40" s="270"/>
      <c r="CV40" s="270"/>
      <c r="CW40" s="270"/>
      <c r="CX40" s="270"/>
      <c r="CY40" s="270"/>
      <c r="CZ40" s="270"/>
      <c r="DA40" s="270"/>
      <c r="DB40" s="270"/>
      <c r="DC40" s="270"/>
      <c r="DD40" s="270"/>
      <c r="DE40" s="270"/>
      <c r="DF40" s="270"/>
      <c r="DG40" s="270"/>
      <c r="DH40" s="270"/>
      <c r="DI40" s="270"/>
      <c r="DJ40" s="270"/>
      <c r="DK40" s="270"/>
      <c r="DL40" s="270"/>
      <c r="DM40" s="270"/>
      <c r="DN40" s="270"/>
      <c r="DO40" s="270"/>
      <c r="DP40" s="270"/>
      <c r="DQ40" s="270"/>
      <c r="DR40" s="270"/>
      <c r="DS40" s="270"/>
      <c r="DT40" s="270"/>
      <c r="DU40" s="270"/>
      <c r="DV40" s="270"/>
      <c r="DW40" s="270"/>
      <c r="DX40" s="270"/>
      <c r="DY40" s="270"/>
      <c r="DZ40" s="270"/>
      <c r="EA40" s="270"/>
      <c r="EB40" s="270"/>
      <c r="EC40" s="270"/>
      <c r="ED40" s="270"/>
      <c r="EE40" s="270"/>
      <c r="EF40" s="270"/>
      <c r="EG40" s="270"/>
      <c r="EH40" s="270"/>
      <c r="EI40" s="270"/>
      <c r="EJ40" s="270"/>
      <c r="EK40" s="270"/>
      <c r="EL40" s="270"/>
      <c r="EM40" s="270"/>
      <c r="EN40" s="270"/>
      <c r="EO40" s="270"/>
      <c r="EP40" s="270"/>
      <c r="EQ40" s="270"/>
      <c r="ER40" s="270"/>
      <c r="ES40" s="270"/>
      <c r="ET40" s="270"/>
      <c r="EU40" s="270"/>
      <c r="EV40" s="270"/>
      <c r="EW40" s="270"/>
      <c r="EX40" s="270"/>
      <c r="EY40" s="270"/>
      <c r="EZ40" s="270"/>
      <c r="FA40" s="270"/>
      <c r="FB40" s="270"/>
      <c r="FC40" s="270"/>
      <c r="FD40" s="270"/>
      <c r="FE40" s="270"/>
      <c r="FF40" s="270"/>
      <c r="FG40" s="270"/>
      <c r="FH40" s="270"/>
      <c r="FI40" s="270"/>
      <c r="FJ40" s="270"/>
      <c r="FK40" s="270"/>
      <c r="FL40" s="270"/>
      <c r="FM40" s="270"/>
      <c r="FN40" s="270"/>
      <c r="FO40" s="270"/>
      <c r="FP40" s="270"/>
      <c r="FQ40" s="270"/>
      <c r="FR40" s="270"/>
      <c r="FS40" s="270"/>
      <c r="FT40" s="270"/>
      <c r="FU40" s="270"/>
      <c r="FV40" s="270"/>
      <c r="FW40" s="270"/>
      <c r="FX40" s="270"/>
      <c r="FY40" s="270"/>
      <c r="FZ40" s="270"/>
      <c r="GA40" s="270"/>
      <c r="GB40" s="270"/>
      <c r="GC40" s="270"/>
      <c r="GD40" s="270"/>
      <c r="GE40" s="270"/>
      <c r="GF40" s="270"/>
      <c r="GG40" s="270"/>
      <c r="GH40" s="270"/>
      <c r="GI40" s="270"/>
      <c r="GJ40" s="270"/>
      <c r="GK40" s="270"/>
      <c r="GL40" s="270"/>
      <c r="GM40" s="270"/>
      <c r="GN40" s="270"/>
      <c r="GO40" s="270"/>
      <c r="GP40" s="270"/>
      <c r="GQ40" s="270"/>
      <c r="GR40" s="270"/>
      <c r="GS40" s="270"/>
      <c r="GT40" s="270"/>
      <c r="GU40" s="270"/>
      <c r="GV40" s="270"/>
      <c r="GW40" s="270"/>
      <c r="GX40" s="270"/>
      <c r="GY40" s="270"/>
      <c r="GZ40" s="270"/>
      <c r="HA40" s="270"/>
      <c r="HB40" s="270"/>
      <c r="HC40" s="270"/>
      <c r="HD40" s="270"/>
      <c r="HE40" s="270"/>
      <c r="HF40" s="270"/>
      <c r="HG40" s="270"/>
      <c r="HH40" s="270"/>
      <c r="HI40" s="270"/>
      <c r="HJ40" s="270"/>
      <c r="HK40" s="270"/>
      <c r="HL40" s="270"/>
      <c r="HM40" s="270"/>
      <c r="HN40" s="270"/>
      <c r="HO40" s="270"/>
      <c r="HP40" s="270"/>
      <c r="HQ40" s="270"/>
      <c r="HR40" s="270"/>
      <c r="HS40" s="270"/>
      <c r="HT40" s="270"/>
      <c r="HU40" s="270"/>
      <c r="HV40" s="270"/>
      <c r="HW40" s="270"/>
      <c r="HX40" s="270"/>
      <c r="HY40" s="270"/>
      <c r="HZ40" s="270"/>
      <c r="IA40" s="270"/>
      <c r="IB40" s="270"/>
      <c r="IC40" s="270"/>
      <c r="ID40" s="270"/>
      <c r="IE40" s="270"/>
      <c r="IF40" s="270"/>
      <c r="IG40" s="270"/>
      <c r="IH40" s="270"/>
      <c r="II40" s="270"/>
      <c r="IJ40" s="270"/>
      <c r="IK40" s="270"/>
      <c r="IL40" s="270"/>
      <c r="IM40" s="270"/>
      <c r="IN40" s="270"/>
    </row>
    <row r="41" spans="1:248" s="42" customFormat="1" ht="15" customHeight="1">
      <c r="A41" s="193"/>
      <c r="B41" s="443"/>
      <c r="C41" s="193" t="s">
        <v>1009</v>
      </c>
      <c r="D41" s="193"/>
      <c r="E41" s="441"/>
      <c r="F41" s="193"/>
      <c r="G41" s="441"/>
      <c r="H41" s="193"/>
      <c r="I41" s="166"/>
      <c r="J41" s="442"/>
      <c r="K41" s="166"/>
      <c r="L41" s="262"/>
      <c r="M41" s="325"/>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c r="CK41" s="270"/>
      <c r="CL41" s="270"/>
      <c r="CM41" s="270"/>
      <c r="CN41" s="270"/>
      <c r="CO41" s="270"/>
      <c r="CP41" s="270"/>
      <c r="CQ41" s="270"/>
      <c r="CR41" s="270"/>
      <c r="CS41" s="270"/>
      <c r="CT41" s="270"/>
      <c r="CU41" s="270"/>
      <c r="CV41" s="270"/>
      <c r="CW41" s="270"/>
      <c r="CX41" s="270"/>
      <c r="CY41" s="270"/>
      <c r="CZ41" s="270"/>
      <c r="DA41" s="270"/>
      <c r="DB41" s="270"/>
      <c r="DC41" s="270"/>
      <c r="DD41" s="270"/>
      <c r="DE41" s="270"/>
      <c r="DF41" s="270"/>
      <c r="DG41" s="270"/>
      <c r="DH41" s="270"/>
      <c r="DI41" s="270"/>
      <c r="DJ41" s="270"/>
      <c r="DK41" s="270"/>
      <c r="DL41" s="270"/>
      <c r="DM41" s="270"/>
      <c r="DN41" s="270"/>
      <c r="DO41" s="270"/>
      <c r="DP41" s="270"/>
      <c r="DQ41" s="270"/>
      <c r="DR41" s="270"/>
      <c r="DS41" s="270"/>
      <c r="DT41" s="270"/>
      <c r="DU41" s="270"/>
      <c r="DV41" s="270"/>
      <c r="DW41" s="270"/>
      <c r="DX41" s="270"/>
      <c r="DY41" s="270"/>
      <c r="DZ41" s="270"/>
      <c r="EA41" s="270"/>
      <c r="EB41" s="270"/>
      <c r="EC41" s="270"/>
      <c r="ED41" s="270"/>
      <c r="EE41" s="270"/>
      <c r="EF41" s="270"/>
      <c r="EG41" s="270"/>
      <c r="EH41" s="270"/>
      <c r="EI41" s="270"/>
      <c r="EJ41" s="270"/>
      <c r="EK41" s="270"/>
      <c r="EL41" s="270"/>
      <c r="EM41" s="270"/>
      <c r="EN41" s="270"/>
      <c r="EO41" s="270"/>
      <c r="EP41" s="270"/>
      <c r="EQ41" s="270"/>
      <c r="ER41" s="270"/>
      <c r="ES41" s="270"/>
      <c r="ET41" s="270"/>
      <c r="EU41" s="270"/>
      <c r="EV41" s="270"/>
      <c r="EW41" s="270"/>
      <c r="EX41" s="270"/>
      <c r="EY41" s="270"/>
      <c r="EZ41" s="270"/>
      <c r="FA41" s="270"/>
      <c r="FB41" s="270"/>
      <c r="FC41" s="270"/>
      <c r="FD41" s="270"/>
      <c r="FE41" s="270"/>
      <c r="FF41" s="270"/>
      <c r="FG41" s="270"/>
      <c r="FH41" s="270"/>
      <c r="FI41" s="270"/>
      <c r="FJ41" s="270"/>
      <c r="FK41" s="270"/>
      <c r="FL41" s="270"/>
      <c r="FM41" s="270"/>
      <c r="FN41" s="270"/>
      <c r="FO41" s="270"/>
      <c r="FP41" s="270"/>
      <c r="FQ41" s="270"/>
      <c r="FR41" s="270"/>
      <c r="FS41" s="270"/>
      <c r="FT41" s="270"/>
      <c r="FU41" s="270"/>
      <c r="FV41" s="270"/>
      <c r="FW41" s="270"/>
      <c r="FX41" s="270"/>
      <c r="FY41" s="270"/>
      <c r="FZ41" s="270"/>
      <c r="GA41" s="270"/>
      <c r="GB41" s="270"/>
      <c r="GC41" s="270"/>
      <c r="GD41" s="270"/>
      <c r="GE41" s="270"/>
      <c r="GF41" s="270"/>
      <c r="GG41" s="270"/>
      <c r="GH41" s="270"/>
      <c r="GI41" s="270"/>
      <c r="GJ41" s="270"/>
      <c r="GK41" s="270"/>
      <c r="GL41" s="270"/>
      <c r="GM41" s="270"/>
      <c r="GN41" s="270"/>
      <c r="GO41" s="270"/>
      <c r="GP41" s="270"/>
      <c r="GQ41" s="270"/>
      <c r="GR41" s="270"/>
      <c r="GS41" s="270"/>
      <c r="GT41" s="270"/>
      <c r="GU41" s="270"/>
      <c r="GV41" s="270"/>
      <c r="GW41" s="270"/>
      <c r="GX41" s="270"/>
      <c r="GY41" s="270"/>
      <c r="GZ41" s="270"/>
      <c r="HA41" s="270"/>
      <c r="HB41" s="270"/>
      <c r="HC41" s="270"/>
      <c r="HD41" s="270"/>
      <c r="HE41" s="270"/>
      <c r="HF41" s="270"/>
      <c r="HG41" s="270"/>
      <c r="HH41" s="270"/>
      <c r="HI41" s="270"/>
      <c r="HJ41" s="270"/>
      <c r="HK41" s="270"/>
      <c r="HL41" s="270"/>
      <c r="HM41" s="270"/>
      <c r="HN41" s="270"/>
      <c r="HO41" s="270"/>
      <c r="HP41" s="270"/>
      <c r="HQ41" s="270"/>
      <c r="HR41" s="270"/>
      <c r="HS41" s="270"/>
      <c r="HT41" s="270"/>
      <c r="HU41" s="270"/>
      <c r="HV41" s="270"/>
      <c r="HW41" s="270"/>
      <c r="HX41" s="270"/>
      <c r="HY41" s="270"/>
      <c r="HZ41" s="270"/>
      <c r="IA41" s="270"/>
      <c r="IB41" s="270"/>
      <c r="IC41" s="270"/>
      <c r="ID41" s="270"/>
      <c r="IE41" s="270"/>
      <c r="IF41" s="270"/>
      <c r="IG41" s="270"/>
      <c r="IH41" s="270"/>
      <c r="II41" s="270"/>
      <c r="IJ41" s="270"/>
      <c r="IK41" s="270"/>
      <c r="IL41" s="270"/>
      <c r="IM41" s="270"/>
      <c r="IN41" s="270"/>
    </row>
    <row r="42" spans="1:248" s="42" customFormat="1" ht="30" customHeight="1">
      <c r="A42" s="193" t="s">
        <v>1010</v>
      </c>
      <c r="B42" s="193" t="s">
        <v>1011</v>
      </c>
      <c r="C42" s="193"/>
      <c r="D42" s="193"/>
      <c r="E42" s="441">
        <v>210</v>
      </c>
      <c r="F42" s="193"/>
      <c r="G42" s="441"/>
      <c r="H42" s="193"/>
      <c r="I42" s="166">
        <f>SUM(I43:I47)</f>
        <v>14260484215</v>
      </c>
      <c r="J42" s="442"/>
      <c r="K42" s="166">
        <f>SUM(K43:K47)</f>
        <v>14260484215</v>
      </c>
      <c r="L42" s="262">
        <f t="shared" si="1"/>
        <v>0</v>
      </c>
      <c r="M42" s="325">
        <f t="shared" si="0"/>
        <v>0</v>
      </c>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70"/>
      <c r="FH42" s="270"/>
      <c r="FI42" s="270"/>
      <c r="FJ42" s="270"/>
      <c r="FK42" s="270"/>
      <c r="FL42" s="270"/>
      <c r="FM42" s="270"/>
      <c r="FN42" s="270"/>
      <c r="FO42" s="270"/>
      <c r="FP42" s="270"/>
      <c r="FQ42" s="270"/>
      <c r="FR42" s="270"/>
      <c r="FS42" s="270"/>
      <c r="FT42" s="270"/>
      <c r="FU42" s="270"/>
      <c r="FV42" s="270"/>
      <c r="FW42" s="270"/>
      <c r="FX42" s="270"/>
      <c r="FY42" s="270"/>
      <c r="FZ42" s="270"/>
      <c r="GA42" s="270"/>
      <c r="GB42" s="270"/>
      <c r="GC42" s="270"/>
      <c r="GD42" s="270"/>
      <c r="GE42" s="270"/>
      <c r="GF42" s="270"/>
      <c r="GG42" s="270"/>
      <c r="GH42" s="270"/>
      <c r="GI42" s="270"/>
      <c r="GJ42" s="270"/>
      <c r="GK42" s="270"/>
      <c r="GL42" s="270"/>
      <c r="GM42" s="270"/>
      <c r="GN42" s="270"/>
      <c r="GO42" s="270"/>
      <c r="GP42" s="270"/>
      <c r="GQ42" s="270"/>
      <c r="GR42" s="270"/>
      <c r="GS42" s="270"/>
      <c r="GT42" s="270"/>
      <c r="GU42" s="270"/>
      <c r="GV42" s="270"/>
      <c r="GW42" s="270"/>
      <c r="GX42" s="270"/>
      <c r="GY42" s="270"/>
      <c r="GZ42" s="270"/>
      <c r="HA42" s="270"/>
      <c r="HB42" s="270"/>
      <c r="HC42" s="270"/>
      <c r="HD42" s="270"/>
      <c r="HE42" s="270"/>
      <c r="HF42" s="270"/>
      <c r="HG42" s="270"/>
      <c r="HH42" s="270"/>
      <c r="HI42" s="270"/>
      <c r="HJ42" s="270"/>
      <c r="HK42" s="270"/>
      <c r="HL42" s="270"/>
      <c r="HM42" s="270"/>
      <c r="HN42" s="270"/>
      <c r="HO42" s="270"/>
      <c r="HP42" s="270"/>
      <c r="HQ42" s="270"/>
      <c r="HR42" s="270"/>
      <c r="HS42" s="270"/>
      <c r="HT42" s="270"/>
      <c r="HU42" s="270"/>
      <c r="HV42" s="270"/>
      <c r="HW42" s="270"/>
      <c r="HX42" s="270"/>
      <c r="HY42" s="270"/>
      <c r="HZ42" s="270"/>
      <c r="IA42" s="270"/>
      <c r="IB42" s="270"/>
      <c r="IC42" s="270"/>
      <c r="ID42" s="270"/>
      <c r="IE42" s="270"/>
      <c r="IF42" s="270"/>
      <c r="IG42" s="270"/>
      <c r="IH42" s="270"/>
      <c r="II42" s="270"/>
      <c r="IJ42" s="270"/>
      <c r="IK42" s="270"/>
      <c r="IL42" s="270"/>
      <c r="IM42" s="270"/>
      <c r="IN42" s="270"/>
    </row>
    <row r="43" spans="1:248" s="42" customFormat="1" ht="15.75" customHeight="1">
      <c r="A43" s="193"/>
      <c r="B43" s="364" t="s">
        <v>943</v>
      </c>
      <c r="C43" s="205" t="s">
        <v>1012</v>
      </c>
      <c r="D43" s="205"/>
      <c r="E43" s="444">
        <v>211</v>
      </c>
      <c r="F43" s="205"/>
      <c r="G43" s="444"/>
      <c r="H43" s="205"/>
      <c r="I43" s="22"/>
      <c r="J43" s="23"/>
      <c r="K43" s="22"/>
      <c r="L43" s="262"/>
      <c r="M43" s="325"/>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270"/>
      <c r="EG43" s="270"/>
      <c r="EH43" s="270"/>
      <c r="EI43" s="270"/>
      <c r="EJ43" s="270"/>
      <c r="EK43" s="270"/>
      <c r="EL43" s="270"/>
      <c r="EM43" s="270"/>
      <c r="EN43" s="270"/>
      <c r="EO43" s="270"/>
      <c r="EP43" s="270"/>
      <c r="EQ43" s="270"/>
      <c r="ER43" s="270"/>
      <c r="ES43" s="270"/>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0"/>
      <c r="GK43" s="270"/>
      <c r="GL43" s="270"/>
      <c r="GM43" s="270"/>
      <c r="GN43" s="270"/>
      <c r="GO43" s="270"/>
      <c r="GP43" s="270"/>
      <c r="GQ43" s="270"/>
      <c r="GR43" s="270"/>
      <c r="GS43" s="270"/>
      <c r="GT43" s="270"/>
      <c r="GU43" s="270"/>
      <c r="GV43" s="270"/>
      <c r="GW43" s="270"/>
      <c r="GX43" s="270"/>
      <c r="GY43" s="270"/>
      <c r="GZ43" s="270"/>
      <c r="HA43" s="270"/>
      <c r="HB43" s="270"/>
      <c r="HC43" s="270"/>
      <c r="HD43" s="270"/>
      <c r="HE43" s="270"/>
      <c r="HF43" s="270"/>
      <c r="HG43" s="270"/>
      <c r="HH43" s="270"/>
      <c r="HI43" s="270"/>
      <c r="HJ43" s="270"/>
      <c r="HK43" s="270"/>
      <c r="HL43" s="270"/>
      <c r="HM43" s="270"/>
      <c r="HN43" s="270"/>
      <c r="HO43" s="270"/>
      <c r="HP43" s="270"/>
      <c r="HQ43" s="270"/>
      <c r="HR43" s="270"/>
      <c r="HS43" s="270"/>
      <c r="HT43" s="270"/>
      <c r="HU43" s="270"/>
      <c r="HV43" s="270"/>
      <c r="HW43" s="270"/>
      <c r="HX43" s="270"/>
      <c r="HY43" s="270"/>
      <c r="HZ43" s="270"/>
      <c r="IA43" s="270"/>
      <c r="IB43" s="270"/>
      <c r="IC43" s="270"/>
      <c r="ID43" s="270"/>
      <c r="IE43" s="270"/>
      <c r="IF43" s="270"/>
      <c r="IG43" s="270"/>
      <c r="IH43" s="270"/>
      <c r="II43" s="270"/>
      <c r="IJ43" s="270"/>
      <c r="IK43" s="270"/>
      <c r="IL43" s="270"/>
      <c r="IM43" s="270"/>
      <c r="IN43" s="270"/>
    </row>
    <row r="44" spans="1:248" s="42" customFormat="1" ht="15.75" customHeight="1">
      <c r="A44" s="193"/>
      <c r="B44" s="364" t="s">
        <v>946</v>
      </c>
      <c r="C44" s="205" t="s">
        <v>1013</v>
      </c>
      <c r="D44" s="205"/>
      <c r="E44" s="444">
        <v>212</v>
      </c>
      <c r="F44" s="205"/>
      <c r="G44" s="444" t="s">
        <v>911</v>
      </c>
      <c r="H44" s="205"/>
      <c r="I44" s="93">
        <v>14260484215</v>
      </c>
      <c r="J44" s="23"/>
      <c r="K44" s="22">
        <v>14260484215</v>
      </c>
      <c r="L44" s="262">
        <f t="shared" si="1"/>
        <v>0</v>
      </c>
      <c r="M44" s="325">
        <f t="shared" si="0"/>
        <v>0</v>
      </c>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270"/>
      <c r="GB44" s="270"/>
      <c r="GC44" s="270"/>
      <c r="GD44" s="270"/>
      <c r="GE44" s="270"/>
      <c r="GF44" s="270"/>
      <c r="GG44" s="270"/>
      <c r="GH44" s="270"/>
      <c r="GI44" s="270"/>
      <c r="GJ44" s="270"/>
      <c r="GK44" s="270"/>
      <c r="GL44" s="270"/>
      <c r="GM44" s="270"/>
      <c r="GN44" s="270"/>
      <c r="GO44" s="270"/>
      <c r="GP44" s="270"/>
      <c r="GQ44" s="270"/>
      <c r="GR44" s="270"/>
      <c r="GS44" s="270"/>
      <c r="GT44" s="270"/>
      <c r="GU44" s="270"/>
      <c r="GV44" s="270"/>
      <c r="GW44" s="270"/>
      <c r="GX44" s="270"/>
      <c r="GY44" s="270"/>
      <c r="GZ44" s="270"/>
      <c r="HA44" s="270"/>
      <c r="HB44" s="270"/>
      <c r="HC44" s="270"/>
      <c r="HD44" s="270"/>
      <c r="HE44" s="270"/>
      <c r="HF44" s="270"/>
      <c r="HG44" s="270"/>
      <c r="HH44" s="270"/>
      <c r="HI44" s="270"/>
      <c r="HJ44" s="270"/>
      <c r="HK44" s="270"/>
      <c r="HL44" s="270"/>
      <c r="HM44" s="270"/>
      <c r="HN44" s="270"/>
      <c r="HO44" s="270"/>
      <c r="HP44" s="270"/>
      <c r="HQ44" s="270"/>
      <c r="HR44" s="270"/>
      <c r="HS44" s="270"/>
      <c r="HT44" s="270"/>
      <c r="HU44" s="270"/>
      <c r="HV44" s="270"/>
      <c r="HW44" s="270"/>
      <c r="HX44" s="270"/>
      <c r="HY44" s="270"/>
      <c r="HZ44" s="270"/>
      <c r="IA44" s="270"/>
      <c r="IB44" s="270"/>
      <c r="IC44" s="270"/>
      <c r="ID44" s="270"/>
      <c r="IE44" s="270"/>
      <c r="IF44" s="270"/>
      <c r="IG44" s="270"/>
      <c r="IH44" s="270"/>
      <c r="II44" s="270"/>
      <c r="IJ44" s="270"/>
      <c r="IK44" s="270"/>
      <c r="IL44" s="270"/>
      <c r="IM44" s="270"/>
      <c r="IN44" s="270"/>
    </row>
    <row r="45" spans="1:248" s="42" customFormat="1" ht="15.75" customHeight="1">
      <c r="A45" s="193"/>
      <c r="B45" s="364" t="s">
        <v>949</v>
      </c>
      <c r="C45" s="205" t="s">
        <v>1014</v>
      </c>
      <c r="D45" s="205"/>
      <c r="E45" s="444">
        <v>213</v>
      </c>
      <c r="F45" s="205"/>
      <c r="G45" s="444"/>
      <c r="H45" s="205"/>
      <c r="I45" s="22">
        <v>0</v>
      </c>
      <c r="J45" s="23"/>
      <c r="K45" s="22">
        <v>0</v>
      </c>
      <c r="L45" s="262"/>
      <c r="M45" s="325"/>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0"/>
      <c r="GK45" s="270"/>
      <c r="GL45" s="270"/>
      <c r="GM45" s="270"/>
      <c r="GN45" s="270"/>
      <c r="GO45" s="270"/>
      <c r="GP45" s="270"/>
      <c r="GQ45" s="270"/>
      <c r="GR45" s="270"/>
      <c r="GS45" s="270"/>
      <c r="GT45" s="270"/>
      <c r="GU45" s="270"/>
      <c r="GV45" s="270"/>
      <c r="GW45" s="270"/>
      <c r="GX45" s="270"/>
      <c r="GY45" s="270"/>
      <c r="GZ45" s="270"/>
      <c r="HA45" s="270"/>
      <c r="HB45" s="270"/>
      <c r="HC45" s="270"/>
      <c r="HD45" s="270"/>
      <c r="HE45" s="270"/>
      <c r="HF45" s="270"/>
      <c r="HG45" s="270"/>
      <c r="HH45" s="270"/>
      <c r="HI45" s="270"/>
      <c r="HJ45" s="270"/>
      <c r="HK45" s="270"/>
      <c r="HL45" s="270"/>
      <c r="HM45" s="270"/>
      <c r="HN45" s="270"/>
      <c r="HO45" s="270"/>
      <c r="HP45" s="270"/>
      <c r="HQ45" s="270"/>
      <c r="HR45" s="270"/>
      <c r="HS45" s="270"/>
      <c r="HT45" s="270"/>
      <c r="HU45" s="270"/>
      <c r="HV45" s="270"/>
      <c r="HW45" s="270"/>
      <c r="HX45" s="270"/>
      <c r="HY45" s="270"/>
      <c r="HZ45" s="270"/>
      <c r="IA45" s="270"/>
      <c r="IB45" s="270"/>
      <c r="IC45" s="270"/>
      <c r="ID45" s="270"/>
      <c r="IE45" s="270"/>
      <c r="IF45" s="270"/>
      <c r="IG45" s="270"/>
      <c r="IH45" s="270"/>
      <c r="II45" s="270"/>
      <c r="IJ45" s="270"/>
      <c r="IK45" s="270"/>
      <c r="IL45" s="270"/>
      <c r="IM45" s="270"/>
      <c r="IN45" s="270"/>
    </row>
    <row r="46" spans="1:248" s="42" customFormat="1" ht="15.75" customHeight="1">
      <c r="A46" s="193"/>
      <c r="B46" s="364" t="s">
        <v>952</v>
      </c>
      <c r="C46" s="205" t="s">
        <v>1015</v>
      </c>
      <c r="D46" s="205"/>
      <c r="E46" s="444">
        <v>218</v>
      </c>
      <c r="F46" s="205"/>
      <c r="G46" s="444"/>
      <c r="H46" s="205"/>
      <c r="I46" s="22">
        <v>0</v>
      </c>
      <c r="J46" s="23"/>
      <c r="K46" s="22">
        <v>0</v>
      </c>
      <c r="L46" s="262"/>
      <c r="M46" s="325"/>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270"/>
      <c r="ER46" s="270"/>
      <c r="ES46" s="270"/>
      <c r="ET46" s="270"/>
      <c r="EU46" s="270"/>
      <c r="EV46" s="270"/>
      <c r="EW46" s="270"/>
      <c r="EX46" s="270"/>
      <c r="EY46" s="270"/>
      <c r="EZ46" s="270"/>
      <c r="FA46" s="270"/>
      <c r="FB46" s="270"/>
      <c r="FC46" s="270"/>
      <c r="FD46" s="270"/>
      <c r="FE46" s="270"/>
      <c r="FF46" s="270"/>
      <c r="FG46" s="270"/>
      <c r="FH46" s="270"/>
      <c r="FI46" s="270"/>
      <c r="FJ46" s="270"/>
      <c r="FK46" s="270"/>
      <c r="FL46" s="270"/>
      <c r="FM46" s="270"/>
      <c r="FN46" s="270"/>
      <c r="FO46" s="270"/>
      <c r="FP46" s="270"/>
      <c r="FQ46" s="270"/>
      <c r="FR46" s="270"/>
      <c r="FS46" s="270"/>
      <c r="FT46" s="270"/>
      <c r="FU46" s="270"/>
      <c r="FV46" s="270"/>
      <c r="FW46" s="270"/>
      <c r="FX46" s="270"/>
      <c r="FY46" s="270"/>
      <c r="FZ46" s="270"/>
      <c r="GA46" s="270"/>
      <c r="GB46" s="270"/>
      <c r="GC46" s="270"/>
      <c r="GD46" s="270"/>
      <c r="GE46" s="270"/>
      <c r="GF46" s="270"/>
      <c r="GG46" s="270"/>
      <c r="GH46" s="270"/>
      <c r="GI46" s="270"/>
      <c r="GJ46" s="270"/>
      <c r="GK46" s="270"/>
      <c r="GL46" s="270"/>
      <c r="GM46" s="270"/>
      <c r="GN46" s="270"/>
      <c r="GO46" s="270"/>
      <c r="GP46" s="270"/>
      <c r="GQ46" s="270"/>
      <c r="GR46" s="270"/>
      <c r="GS46" s="270"/>
      <c r="GT46" s="270"/>
      <c r="GU46" s="270"/>
      <c r="GV46" s="270"/>
      <c r="GW46" s="270"/>
      <c r="GX46" s="270"/>
      <c r="GY46" s="270"/>
      <c r="GZ46" s="270"/>
      <c r="HA46" s="270"/>
      <c r="HB46" s="270"/>
      <c r="HC46" s="270"/>
      <c r="HD46" s="270"/>
      <c r="HE46" s="270"/>
      <c r="HF46" s="270"/>
      <c r="HG46" s="270"/>
      <c r="HH46" s="270"/>
      <c r="HI46" s="270"/>
      <c r="HJ46" s="270"/>
      <c r="HK46" s="270"/>
      <c r="HL46" s="270"/>
      <c r="HM46" s="270"/>
      <c r="HN46" s="270"/>
      <c r="HO46" s="270"/>
      <c r="HP46" s="270"/>
      <c r="HQ46" s="270"/>
      <c r="HR46" s="270"/>
      <c r="HS46" s="270"/>
      <c r="HT46" s="270"/>
      <c r="HU46" s="270"/>
      <c r="HV46" s="270"/>
      <c r="HW46" s="270"/>
      <c r="HX46" s="270"/>
      <c r="HY46" s="270"/>
      <c r="HZ46" s="270"/>
      <c r="IA46" s="270"/>
      <c r="IB46" s="270"/>
      <c r="IC46" s="270"/>
      <c r="ID46" s="270"/>
      <c r="IE46" s="270"/>
      <c r="IF46" s="270"/>
      <c r="IG46" s="270"/>
      <c r="IH46" s="270"/>
      <c r="II46" s="270"/>
      <c r="IJ46" s="270"/>
      <c r="IK46" s="270"/>
      <c r="IL46" s="270"/>
      <c r="IM46" s="270"/>
      <c r="IN46" s="270"/>
    </row>
    <row r="47" spans="1:248" s="42" customFormat="1" ht="15.75" customHeight="1">
      <c r="A47" s="193"/>
      <c r="B47" s="364" t="s">
        <v>993</v>
      </c>
      <c r="C47" s="205" t="s">
        <v>1016</v>
      </c>
      <c r="D47" s="205"/>
      <c r="E47" s="444">
        <v>219</v>
      </c>
      <c r="F47" s="205"/>
      <c r="G47" s="444"/>
      <c r="H47" s="205"/>
      <c r="I47" s="22">
        <v>0</v>
      </c>
      <c r="J47" s="23"/>
      <c r="K47" s="22">
        <v>0</v>
      </c>
      <c r="L47" s="262"/>
      <c r="M47" s="325"/>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0"/>
      <c r="GK47" s="270"/>
      <c r="GL47" s="270"/>
      <c r="GM47" s="270"/>
      <c r="GN47" s="270"/>
      <c r="GO47" s="270"/>
      <c r="GP47" s="270"/>
      <c r="GQ47" s="270"/>
      <c r="GR47" s="270"/>
      <c r="GS47" s="270"/>
      <c r="GT47" s="270"/>
      <c r="GU47" s="270"/>
      <c r="GV47" s="270"/>
      <c r="GW47" s="270"/>
      <c r="GX47" s="270"/>
      <c r="GY47" s="270"/>
      <c r="GZ47" s="270"/>
      <c r="HA47" s="270"/>
      <c r="HB47" s="270"/>
      <c r="HC47" s="270"/>
      <c r="HD47" s="270"/>
      <c r="HE47" s="270"/>
      <c r="HF47" s="270"/>
      <c r="HG47" s="270"/>
      <c r="HH47" s="270"/>
      <c r="HI47" s="270"/>
      <c r="HJ47" s="270"/>
      <c r="HK47" s="270"/>
      <c r="HL47" s="270"/>
      <c r="HM47" s="270"/>
      <c r="HN47" s="270"/>
      <c r="HO47" s="270"/>
      <c r="HP47" s="270"/>
      <c r="HQ47" s="270"/>
      <c r="HR47" s="270"/>
      <c r="HS47" s="270"/>
      <c r="HT47" s="270"/>
      <c r="HU47" s="270"/>
      <c r="HV47" s="270"/>
      <c r="HW47" s="270"/>
      <c r="HX47" s="270"/>
      <c r="HY47" s="270"/>
      <c r="HZ47" s="270"/>
      <c r="IA47" s="270"/>
      <c r="IB47" s="270"/>
      <c r="IC47" s="270"/>
      <c r="ID47" s="270"/>
      <c r="IE47" s="270"/>
      <c r="IF47" s="270"/>
      <c r="IG47" s="270"/>
      <c r="IH47" s="270"/>
      <c r="II47" s="270"/>
      <c r="IJ47" s="270"/>
      <c r="IK47" s="270"/>
      <c r="IL47" s="270"/>
      <c r="IM47" s="270"/>
      <c r="IN47" s="270"/>
    </row>
    <row r="48" spans="1:248" s="42" customFormat="1" ht="30" customHeight="1">
      <c r="A48" s="193" t="s">
        <v>1017</v>
      </c>
      <c r="B48" s="193" t="s">
        <v>1018</v>
      </c>
      <c r="C48" s="193"/>
      <c r="D48" s="193"/>
      <c r="E48" s="441">
        <v>220</v>
      </c>
      <c r="F48" s="193"/>
      <c r="G48" s="441"/>
      <c r="H48" s="193"/>
      <c r="I48" s="166">
        <f>I49+I52+I55+I58</f>
        <v>5283849423</v>
      </c>
      <c r="J48" s="442"/>
      <c r="K48" s="166">
        <f>K49+K52+K55+K58</f>
        <v>4832005962</v>
      </c>
      <c r="L48" s="262">
        <f t="shared" si="1"/>
        <v>451843461</v>
      </c>
      <c r="M48" s="325">
        <f t="shared" si="0"/>
        <v>0.09351053466270537</v>
      </c>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c r="GA48" s="270"/>
      <c r="GB48" s="270"/>
      <c r="GC48" s="270"/>
      <c r="GD48" s="270"/>
      <c r="GE48" s="270"/>
      <c r="GF48" s="270"/>
      <c r="GG48" s="270"/>
      <c r="GH48" s="270"/>
      <c r="GI48" s="270"/>
      <c r="GJ48" s="270"/>
      <c r="GK48" s="270"/>
      <c r="GL48" s="270"/>
      <c r="GM48" s="270"/>
      <c r="GN48" s="270"/>
      <c r="GO48" s="270"/>
      <c r="GP48" s="270"/>
      <c r="GQ48" s="270"/>
      <c r="GR48" s="270"/>
      <c r="GS48" s="270"/>
      <c r="GT48" s="270"/>
      <c r="GU48" s="270"/>
      <c r="GV48" s="270"/>
      <c r="GW48" s="270"/>
      <c r="GX48" s="270"/>
      <c r="GY48" s="270"/>
      <c r="GZ48" s="270"/>
      <c r="HA48" s="270"/>
      <c r="HB48" s="270"/>
      <c r="HC48" s="270"/>
      <c r="HD48" s="270"/>
      <c r="HE48" s="270"/>
      <c r="HF48" s="270"/>
      <c r="HG48" s="270"/>
      <c r="HH48" s="270"/>
      <c r="HI48" s="270"/>
      <c r="HJ48" s="270"/>
      <c r="HK48" s="270"/>
      <c r="HL48" s="270"/>
      <c r="HM48" s="270"/>
      <c r="HN48" s="270"/>
      <c r="HO48" s="270"/>
      <c r="HP48" s="270"/>
      <c r="HQ48" s="270"/>
      <c r="HR48" s="270"/>
      <c r="HS48" s="270"/>
      <c r="HT48" s="270"/>
      <c r="HU48" s="270"/>
      <c r="HV48" s="270"/>
      <c r="HW48" s="270"/>
      <c r="HX48" s="270"/>
      <c r="HY48" s="270"/>
      <c r="HZ48" s="270"/>
      <c r="IA48" s="270"/>
      <c r="IB48" s="270"/>
      <c r="IC48" s="270"/>
      <c r="ID48" s="270"/>
      <c r="IE48" s="270"/>
      <c r="IF48" s="270"/>
      <c r="IG48" s="270"/>
      <c r="IH48" s="270"/>
      <c r="II48" s="270"/>
      <c r="IJ48" s="270"/>
      <c r="IK48" s="270"/>
      <c r="IL48" s="270"/>
      <c r="IM48" s="270"/>
      <c r="IN48" s="270"/>
    </row>
    <row r="49" spans="1:248" s="42" customFormat="1" ht="15.75" customHeight="1">
      <c r="A49" s="205"/>
      <c r="B49" s="364" t="s">
        <v>943</v>
      </c>
      <c r="C49" s="205" t="s">
        <v>1019</v>
      </c>
      <c r="D49" s="205"/>
      <c r="E49" s="444">
        <v>221</v>
      </c>
      <c r="F49" s="205"/>
      <c r="G49" s="444" t="s">
        <v>912</v>
      </c>
      <c r="H49" s="205"/>
      <c r="I49" s="22">
        <f>SUM(I50:I51)</f>
        <v>4195139327</v>
      </c>
      <c r="J49" s="23"/>
      <c r="K49" s="22">
        <f>SUM(K50:K51)</f>
        <v>3728128118</v>
      </c>
      <c r="L49" s="262">
        <f t="shared" si="1"/>
        <v>467011209</v>
      </c>
      <c r="M49" s="325">
        <f t="shared" si="0"/>
        <v>0.12526694207347516</v>
      </c>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0"/>
      <c r="EA49" s="270"/>
      <c r="EB49" s="270"/>
      <c r="EC49" s="270"/>
      <c r="ED49" s="270"/>
      <c r="EE49" s="270"/>
      <c r="EF49" s="270"/>
      <c r="EG49" s="270"/>
      <c r="EH49" s="270"/>
      <c r="EI49" s="270"/>
      <c r="EJ49" s="270"/>
      <c r="EK49" s="270"/>
      <c r="EL49" s="270"/>
      <c r="EM49" s="270"/>
      <c r="EN49" s="270"/>
      <c r="EO49" s="270"/>
      <c r="EP49" s="270"/>
      <c r="EQ49" s="270"/>
      <c r="ER49" s="270"/>
      <c r="ES49" s="270"/>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0"/>
      <c r="FU49" s="270"/>
      <c r="FV49" s="270"/>
      <c r="FW49" s="270"/>
      <c r="FX49" s="270"/>
      <c r="FY49" s="270"/>
      <c r="FZ49" s="270"/>
      <c r="GA49" s="270"/>
      <c r="GB49" s="270"/>
      <c r="GC49" s="270"/>
      <c r="GD49" s="270"/>
      <c r="GE49" s="270"/>
      <c r="GF49" s="270"/>
      <c r="GG49" s="270"/>
      <c r="GH49" s="270"/>
      <c r="GI49" s="270"/>
      <c r="GJ49" s="270"/>
      <c r="GK49" s="270"/>
      <c r="GL49" s="270"/>
      <c r="GM49" s="270"/>
      <c r="GN49" s="270"/>
      <c r="GO49" s="270"/>
      <c r="GP49" s="270"/>
      <c r="GQ49" s="270"/>
      <c r="GR49" s="270"/>
      <c r="GS49" s="270"/>
      <c r="GT49" s="270"/>
      <c r="GU49" s="270"/>
      <c r="GV49" s="270"/>
      <c r="GW49" s="270"/>
      <c r="GX49" s="270"/>
      <c r="GY49" s="270"/>
      <c r="GZ49" s="270"/>
      <c r="HA49" s="270"/>
      <c r="HB49" s="270"/>
      <c r="HC49" s="270"/>
      <c r="HD49" s="270"/>
      <c r="HE49" s="270"/>
      <c r="HF49" s="270"/>
      <c r="HG49" s="270"/>
      <c r="HH49" s="270"/>
      <c r="HI49" s="270"/>
      <c r="HJ49" s="270"/>
      <c r="HK49" s="270"/>
      <c r="HL49" s="270"/>
      <c r="HM49" s="270"/>
      <c r="HN49" s="270"/>
      <c r="HO49" s="270"/>
      <c r="HP49" s="270"/>
      <c r="HQ49" s="270"/>
      <c r="HR49" s="270"/>
      <c r="HS49" s="270"/>
      <c r="HT49" s="270"/>
      <c r="HU49" s="270"/>
      <c r="HV49" s="270"/>
      <c r="HW49" s="270"/>
      <c r="HX49" s="270"/>
      <c r="HY49" s="270"/>
      <c r="HZ49" s="270"/>
      <c r="IA49" s="270"/>
      <c r="IB49" s="270"/>
      <c r="IC49" s="270"/>
      <c r="ID49" s="270"/>
      <c r="IE49" s="270"/>
      <c r="IF49" s="270"/>
      <c r="IG49" s="270"/>
      <c r="IH49" s="270"/>
      <c r="II49" s="270"/>
      <c r="IJ49" s="270"/>
      <c r="IK49" s="270"/>
      <c r="IL49" s="270"/>
      <c r="IM49" s="270"/>
      <c r="IN49" s="270"/>
    </row>
    <row r="50" spans="1:248" s="42" customFormat="1" ht="15.75" customHeight="1">
      <c r="A50" s="205"/>
      <c r="B50" s="443"/>
      <c r="C50" s="447" t="s">
        <v>1020</v>
      </c>
      <c r="D50" s="209"/>
      <c r="E50" s="422">
        <v>222</v>
      </c>
      <c r="F50" s="209"/>
      <c r="G50" s="448"/>
      <c r="H50" s="209"/>
      <c r="I50" s="93">
        <v>8511025931</v>
      </c>
      <c r="J50" s="449"/>
      <c r="K50" s="158">
        <v>7858602204</v>
      </c>
      <c r="L50" s="262">
        <f t="shared" si="1"/>
        <v>652423727</v>
      </c>
      <c r="M50" s="325">
        <f t="shared" si="0"/>
        <v>0.08302032728771011</v>
      </c>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70"/>
      <c r="CQ50" s="270"/>
      <c r="CR50" s="270"/>
      <c r="CS50" s="270"/>
      <c r="CT50" s="270"/>
      <c r="CU50" s="270"/>
      <c r="CV50" s="270"/>
      <c r="CW50" s="270"/>
      <c r="CX50" s="270"/>
      <c r="CY50" s="270"/>
      <c r="CZ50" s="270"/>
      <c r="DA50" s="270"/>
      <c r="DB50" s="270"/>
      <c r="DC50" s="270"/>
      <c r="DD50" s="270"/>
      <c r="DE50" s="270"/>
      <c r="DF50" s="270"/>
      <c r="DG50" s="270"/>
      <c r="DH50" s="270"/>
      <c r="DI50" s="270"/>
      <c r="DJ50" s="270"/>
      <c r="DK50" s="270"/>
      <c r="DL50" s="270"/>
      <c r="DM50" s="270"/>
      <c r="DN50" s="270"/>
      <c r="DO50" s="270"/>
      <c r="DP50" s="270"/>
      <c r="DQ50" s="270"/>
      <c r="DR50" s="270"/>
      <c r="DS50" s="270"/>
      <c r="DT50" s="270"/>
      <c r="DU50" s="270"/>
      <c r="DV50" s="270"/>
      <c r="DW50" s="270"/>
      <c r="DX50" s="270"/>
      <c r="DY50" s="270"/>
      <c r="DZ50" s="270"/>
      <c r="EA50" s="270"/>
      <c r="EB50" s="270"/>
      <c r="EC50" s="270"/>
      <c r="ED50" s="270"/>
      <c r="EE50" s="270"/>
      <c r="EF50" s="270"/>
      <c r="EG50" s="270"/>
      <c r="EH50" s="270"/>
      <c r="EI50" s="270"/>
      <c r="EJ50" s="270"/>
      <c r="EK50" s="270"/>
      <c r="EL50" s="270"/>
      <c r="EM50" s="270"/>
      <c r="EN50" s="270"/>
      <c r="EO50" s="270"/>
      <c r="EP50" s="270"/>
      <c r="EQ50" s="270"/>
      <c r="ER50" s="270"/>
      <c r="ES50" s="270"/>
      <c r="ET50" s="270"/>
      <c r="EU50" s="270"/>
      <c r="EV50" s="270"/>
      <c r="EW50" s="270"/>
      <c r="EX50" s="270"/>
      <c r="EY50" s="270"/>
      <c r="EZ50" s="270"/>
      <c r="FA50" s="270"/>
      <c r="FB50" s="270"/>
      <c r="FC50" s="270"/>
      <c r="FD50" s="270"/>
      <c r="FE50" s="270"/>
      <c r="FF50" s="270"/>
      <c r="FG50" s="270"/>
      <c r="FH50" s="270"/>
      <c r="FI50" s="270"/>
      <c r="FJ50" s="270"/>
      <c r="FK50" s="270"/>
      <c r="FL50" s="270"/>
      <c r="FM50" s="270"/>
      <c r="FN50" s="270"/>
      <c r="FO50" s="270"/>
      <c r="FP50" s="270"/>
      <c r="FQ50" s="270"/>
      <c r="FR50" s="270"/>
      <c r="FS50" s="270"/>
      <c r="FT50" s="270"/>
      <c r="FU50" s="270"/>
      <c r="FV50" s="270"/>
      <c r="FW50" s="270"/>
      <c r="FX50" s="270"/>
      <c r="FY50" s="270"/>
      <c r="FZ50" s="270"/>
      <c r="GA50" s="270"/>
      <c r="GB50" s="270"/>
      <c r="GC50" s="270"/>
      <c r="GD50" s="270"/>
      <c r="GE50" s="270"/>
      <c r="GF50" s="270"/>
      <c r="GG50" s="270"/>
      <c r="GH50" s="270"/>
      <c r="GI50" s="270"/>
      <c r="GJ50" s="270"/>
      <c r="GK50" s="270"/>
      <c r="GL50" s="270"/>
      <c r="GM50" s="270"/>
      <c r="GN50" s="270"/>
      <c r="GO50" s="270"/>
      <c r="GP50" s="270"/>
      <c r="GQ50" s="270"/>
      <c r="GR50" s="270"/>
      <c r="GS50" s="270"/>
      <c r="GT50" s="270"/>
      <c r="GU50" s="270"/>
      <c r="GV50" s="270"/>
      <c r="GW50" s="270"/>
      <c r="GX50" s="270"/>
      <c r="GY50" s="270"/>
      <c r="GZ50" s="270"/>
      <c r="HA50" s="270"/>
      <c r="HB50" s="270"/>
      <c r="HC50" s="270"/>
      <c r="HD50" s="270"/>
      <c r="HE50" s="270"/>
      <c r="HF50" s="270"/>
      <c r="HG50" s="270"/>
      <c r="HH50" s="270"/>
      <c r="HI50" s="270"/>
      <c r="HJ50" s="270"/>
      <c r="HK50" s="270"/>
      <c r="HL50" s="270"/>
      <c r="HM50" s="270"/>
      <c r="HN50" s="270"/>
      <c r="HO50" s="270"/>
      <c r="HP50" s="270"/>
      <c r="HQ50" s="270"/>
      <c r="HR50" s="270"/>
      <c r="HS50" s="270"/>
      <c r="HT50" s="270"/>
      <c r="HU50" s="270"/>
      <c r="HV50" s="270"/>
      <c r="HW50" s="270"/>
      <c r="HX50" s="270"/>
      <c r="HY50" s="270"/>
      <c r="HZ50" s="270"/>
      <c r="IA50" s="270"/>
      <c r="IB50" s="270"/>
      <c r="IC50" s="270"/>
      <c r="ID50" s="270"/>
      <c r="IE50" s="270"/>
      <c r="IF50" s="270"/>
      <c r="IG50" s="270"/>
      <c r="IH50" s="270"/>
      <c r="II50" s="270"/>
      <c r="IJ50" s="270"/>
      <c r="IK50" s="270"/>
      <c r="IL50" s="270"/>
      <c r="IM50" s="270"/>
      <c r="IN50" s="270"/>
    </row>
    <row r="51" spans="1:248" s="42" customFormat="1" ht="15.75" customHeight="1">
      <c r="A51" s="205"/>
      <c r="B51" s="443"/>
      <c r="C51" s="447" t="s">
        <v>1021</v>
      </c>
      <c r="D51" s="209"/>
      <c r="E51" s="422">
        <v>223</v>
      </c>
      <c r="F51" s="209"/>
      <c r="G51" s="441"/>
      <c r="H51" s="209"/>
      <c r="I51" s="158">
        <v>-4315886604</v>
      </c>
      <c r="J51" s="449"/>
      <c r="K51" s="158">
        <v>-4130474086</v>
      </c>
      <c r="L51" s="262">
        <f t="shared" si="1"/>
        <v>-185412518</v>
      </c>
      <c r="M51" s="325">
        <f t="shared" si="0"/>
        <v>0.04488891932004727</v>
      </c>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0"/>
      <c r="CC51" s="270"/>
      <c r="CD51" s="270"/>
      <c r="CE51" s="270"/>
      <c r="CF51" s="270"/>
      <c r="CG51" s="270"/>
      <c r="CH51" s="270"/>
      <c r="CI51" s="270"/>
      <c r="CJ51" s="270"/>
      <c r="CK51" s="270"/>
      <c r="CL51" s="270"/>
      <c r="CM51" s="270"/>
      <c r="CN51" s="270"/>
      <c r="CO51" s="270"/>
      <c r="CP51" s="270"/>
      <c r="CQ51" s="270"/>
      <c r="CR51" s="270"/>
      <c r="CS51" s="270"/>
      <c r="CT51" s="270"/>
      <c r="CU51" s="270"/>
      <c r="CV51" s="270"/>
      <c r="CW51" s="270"/>
      <c r="CX51" s="270"/>
      <c r="CY51" s="270"/>
      <c r="CZ51" s="270"/>
      <c r="DA51" s="270"/>
      <c r="DB51" s="270"/>
      <c r="DC51" s="270"/>
      <c r="DD51" s="270"/>
      <c r="DE51" s="270"/>
      <c r="DF51" s="270"/>
      <c r="DG51" s="270"/>
      <c r="DH51" s="270"/>
      <c r="DI51" s="270"/>
      <c r="DJ51" s="270"/>
      <c r="DK51" s="270"/>
      <c r="DL51" s="270"/>
      <c r="DM51" s="270"/>
      <c r="DN51" s="270"/>
      <c r="DO51" s="270"/>
      <c r="DP51" s="270"/>
      <c r="DQ51" s="270"/>
      <c r="DR51" s="270"/>
      <c r="DS51" s="270"/>
      <c r="DT51" s="270"/>
      <c r="DU51" s="270"/>
      <c r="DV51" s="270"/>
      <c r="DW51" s="270"/>
      <c r="DX51" s="270"/>
      <c r="DY51" s="270"/>
      <c r="DZ51" s="270"/>
      <c r="EA51" s="270"/>
      <c r="EB51" s="270"/>
      <c r="EC51" s="270"/>
      <c r="ED51" s="270"/>
      <c r="EE51" s="270"/>
      <c r="EF51" s="270"/>
      <c r="EG51" s="270"/>
      <c r="EH51" s="270"/>
      <c r="EI51" s="270"/>
      <c r="EJ51" s="270"/>
      <c r="EK51" s="270"/>
      <c r="EL51" s="270"/>
      <c r="EM51" s="270"/>
      <c r="EN51" s="270"/>
      <c r="EO51" s="270"/>
      <c r="EP51" s="270"/>
      <c r="EQ51" s="270"/>
      <c r="ER51" s="270"/>
      <c r="ES51" s="270"/>
      <c r="ET51" s="270"/>
      <c r="EU51" s="270"/>
      <c r="EV51" s="270"/>
      <c r="EW51" s="270"/>
      <c r="EX51" s="270"/>
      <c r="EY51" s="270"/>
      <c r="EZ51" s="270"/>
      <c r="FA51" s="270"/>
      <c r="FB51" s="270"/>
      <c r="FC51" s="270"/>
      <c r="FD51" s="270"/>
      <c r="FE51" s="270"/>
      <c r="FF51" s="270"/>
      <c r="FG51" s="270"/>
      <c r="FH51" s="270"/>
      <c r="FI51" s="270"/>
      <c r="FJ51" s="270"/>
      <c r="FK51" s="270"/>
      <c r="FL51" s="270"/>
      <c r="FM51" s="270"/>
      <c r="FN51" s="270"/>
      <c r="FO51" s="270"/>
      <c r="FP51" s="270"/>
      <c r="FQ51" s="270"/>
      <c r="FR51" s="270"/>
      <c r="FS51" s="270"/>
      <c r="FT51" s="270"/>
      <c r="FU51" s="270"/>
      <c r="FV51" s="270"/>
      <c r="FW51" s="270"/>
      <c r="FX51" s="270"/>
      <c r="FY51" s="270"/>
      <c r="FZ51" s="270"/>
      <c r="GA51" s="270"/>
      <c r="GB51" s="270"/>
      <c r="GC51" s="270"/>
      <c r="GD51" s="270"/>
      <c r="GE51" s="270"/>
      <c r="GF51" s="270"/>
      <c r="GG51" s="270"/>
      <c r="GH51" s="270"/>
      <c r="GI51" s="270"/>
      <c r="GJ51" s="270"/>
      <c r="GK51" s="270"/>
      <c r="GL51" s="270"/>
      <c r="GM51" s="270"/>
      <c r="GN51" s="270"/>
      <c r="GO51" s="270"/>
      <c r="GP51" s="270"/>
      <c r="GQ51" s="270"/>
      <c r="GR51" s="270"/>
      <c r="GS51" s="270"/>
      <c r="GT51" s="270"/>
      <c r="GU51" s="270"/>
      <c r="GV51" s="270"/>
      <c r="GW51" s="270"/>
      <c r="GX51" s="270"/>
      <c r="GY51" s="270"/>
      <c r="GZ51" s="270"/>
      <c r="HA51" s="270"/>
      <c r="HB51" s="270"/>
      <c r="HC51" s="270"/>
      <c r="HD51" s="270"/>
      <c r="HE51" s="270"/>
      <c r="HF51" s="270"/>
      <c r="HG51" s="270"/>
      <c r="HH51" s="270"/>
      <c r="HI51" s="270"/>
      <c r="HJ51" s="270"/>
      <c r="HK51" s="270"/>
      <c r="HL51" s="270"/>
      <c r="HM51" s="270"/>
      <c r="HN51" s="270"/>
      <c r="HO51" s="270"/>
      <c r="HP51" s="270"/>
      <c r="HQ51" s="270"/>
      <c r="HR51" s="270"/>
      <c r="HS51" s="270"/>
      <c r="HT51" s="270"/>
      <c r="HU51" s="270"/>
      <c r="HV51" s="270"/>
      <c r="HW51" s="270"/>
      <c r="HX51" s="270"/>
      <c r="HY51" s="270"/>
      <c r="HZ51" s="270"/>
      <c r="IA51" s="270"/>
      <c r="IB51" s="270"/>
      <c r="IC51" s="270"/>
      <c r="ID51" s="270"/>
      <c r="IE51" s="270"/>
      <c r="IF51" s="270"/>
      <c r="IG51" s="270"/>
      <c r="IH51" s="270"/>
      <c r="II51" s="270"/>
      <c r="IJ51" s="270"/>
      <c r="IK51" s="270"/>
      <c r="IL51" s="270"/>
      <c r="IM51" s="270"/>
      <c r="IN51" s="270"/>
    </row>
    <row r="52" spans="1:248" s="42" customFormat="1" ht="15.75" customHeight="1">
      <c r="A52" s="205"/>
      <c r="B52" s="364" t="s">
        <v>946</v>
      </c>
      <c r="C52" s="205" t="s">
        <v>1022</v>
      </c>
      <c r="D52" s="205"/>
      <c r="E52" s="444">
        <v>224</v>
      </c>
      <c r="F52" s="205"/>
      <c r="G52" s="444"/>
      <c r="H52" s="205"/>
      <c r="I52" s="22">
        <f>SUM(I53:I54)</f>
        <v>0</v>
      </c>
      <c r="J52" s="23"/>
      <c r="K52" s="22">
        <f>SUM(K53:K54)</f>
        <v>0</v>
      </c>
      <c r="L52" s="262"/>
      <c r="M52" s="325"/>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0"/>
      <c r="CG52" s="270"/>
      <c r="CH52" s="270"/>
      <c r="CI52" s="270"/>
      <c r="CJ52" s="270"/>
      <c r="CK52" s="270"/>
      <c r="CL52" s="270"/>
      <c r="CM52" s="270"/>
      <c r="CN52" s="270"/>
      <c r="CO52" s="270"/>
      <c r="CP52" s="270"/>
      <c r="CQ52" s="270"/>
      <c r="CR52" s="270"/>
      <c r="CS52" s="270"/>
      <c r="CT52" s="270"/>
      <c r="CU52" s="270"/>
      <c r="CV52" s="270"/>
      <c r="CW52" s="270"/>
      <c r="CX52" s="270"/>
      <c r="CY52" s="270"/>
      <c r="CZ52" s="270"/>
      <c r="DA52" s="270"/>
      <c r="DB52" s="270"/>
      <c r="DC52" s="270"/>
      <c r="DD52" s="270"/>
      <c r="DE52" s="270"/>
      <c r="DF52" s="270"/>
      <c r="DG52" s="270"/>
      <c r="DH52" s="270"/>
      <c r="DI52" s="270"/>
      <c r="DJ52" s="270"/>
      <c r="DK52" s="270"/>
      <c r="DL52" s="270"/>
      <c r="DM52" s="270"/>
      <c r="DN52" s="270"/>
      <c r="DO52" s="270"/>
      <c r="DP52" s="270"/>
      <c r="DQ52" s="270"/>
      <c r="DR52" s="270"/>
      <c r="DS52" s="270"/>
      <c r="DT52" s="270"/>
      <c r="DU52" s="270"/>
      <c r="DV52" s="270"/>
      <c r="DW52" s="270"/>
      <c r="DX52" s="270"/>
      <c r="DY52" s="270"/>
      <c r="DZ52" s="270"/>
      <c r="EA52" s="270"/>
      <c r="EB52" s="270"/>
      <c r="EC52" s="270"/>
      <c r="ED52" s="270"/>
      <c r="EE52" s="270"/>
      <c r="EF52" s="270"/>
      <c r="EG52" s="270"/>
      <c r="EH52" s="270"/>
      <c r="EI52" s="270"/>
      <c r="EJ52" s="270"/>
      <c r="EK52" s="270"/>
      <c r="EL52" s="270"/>
      <c r="EM52" s="270"/>
      <c r="EN52" s="270"/>
      <c r="EO52" s="270"/>
      <c r="EP52" s="270"/>
      <c r="EQ52" s="270"/>
      <c r="ER52" s="270"/>
      <c r="ES52" s="270"/>
      <c r="ET52" s="270"/>
      <c r="EU52" s="270"/>
      <c r="EV52" s="270"/>
      <c r="EW52" s="270"/>
      <c r="EX52" s="270"/>
      <c r="EY52" s="270"/>
      <c r="EZ52" s="270"/>
      <c r="FA52" s="270"/>
      <c r="FB52" s="270"/>
      <c r="FC52" s="270"/>
      <c r="FD52" s="270"/>
      <c r="FE52" s="270"/>
      <c r="FF52" s="270"/>
      <c r="FG52" s="270"/>
      <c r="FH52" s="270"/>
      <c r="FI52" s="270"/>
      <c r="FJ52" s="270"/>
      <c r="FK52" s="270"/>
      <c r="FL52" s="270"/>
      <c r="FM52" s="270"/>
      <c r="FN52" s="270"/>
      <c r="FO52" s="270"/>
      <c r="FP52" s="270"/>
      <c r="FQ52" s="270"/>
      <c r="FR52" s="270"/>
      <c r="FS52" s="270"/>
      <c r="FT52" s="270"/>
      <c r="FU52" s="270"/>
      <c r="FV52" s="270"/>
      <c r="FW52" s="270"/>
      <c r="FX52" s="270"/>
      <c r="FY52" s="270"/>
      <c r="FZ52" s="270"/>
      <c r="GA52" s="270"/>
      <c r="GB52" s="270"/>
      <c r="GC52" s="270"/>
      <c r="GD52" s="270"/>
      <c r="GE52" s="270"/>
      <c r="GF52" s="270"/>
      <c r="GG52" s="270"/>
      <c r="GH52" s="270"/>
      <c r="GI52" s="270"/>
      <c r="GJ52" s="270"/>
      <c r="GK52" s="270"/>
      <c r="GL52" s="270"/>
      <c r="GM52" s="270"/>
      <c r="GN52" s="270"/>
      <c r="GO52" s="270"/>
      <c r="GP52" s="270"/>
      <c r="GQ52" s="270"/>
      <c r="GR52" s="270"/>
      <c r="GS52" s="270"/>
      <c r="GT52" s="270"/>
      <c r="GU52" s="270"/>
      <c r="GV52" s="270"/>
      <c r="GW52" s="270"/>
      <c r="GX52" s="270"/>
      <c r="GY52" s="270"/>
      <c r="GZ52" s="270"/>
      <c r="HA52" s="270"/>
      <c r="HB52" s="270"/>
      <c r="HC52" s="270"/>
      <c r="HD52" s="270"/>
      <c r="HE52" s="270"/>
      <c r="HF52" s="270"/>
      <c r="HG52" s="270"/>
      <c r="HH52" s="270"/>
      <c r="HI52" s="270"/>
      <c r="HJ52" s="270"/>
      <c r="HK52" s="270"/>
      <c r="HL52" s="270"/>
      <c r="HM52" s="270"/>
      <c r="HN52" s="270"/>
      <c r="HO52" s="270"/>
      <c r="HP52" s="270"/>
      <c r="HQ52" s="270"/>
      <c r="HR52" s="270"/>
      <c r="HS52" s="270"/>
      <c r="HT52" s="270"/>
      <c r="HU52" s="270"/>
      <c r="HV52" s="270"/>
      <c r="HW52" s="270"/>
      <c r="HX52" s="270"/>
      <c r="HY52" s="270"/>
      <c r="HZ52" s="270"/>
      <c r="IA52" s="270"/>
      <c r="IB52" s="270"/>
      <c r="IC52" s="270"/>
      <c r="ID52" s="270"/>
      <c r="IE52" s="270"/>
      <c r="IF52" s="270"/>
      <c r="IG52" s="270"/>
      <c r="IH52" s="270"/>
      <c r="II52" s="270"/>
      <c r="IJ52" s="270"/>
      <c r="IK52" s="270"/>
      <c r="IL52" s="270"/>
      <c r="IM52" s="270"/>
      <c r="IN52" s="270"/>
    </row>
    <row r="53" spans="1:248" s="42" customFormat="1" ht="15.75" customHeight="1">
      <c r="A53" s="205"/>
      <c r="B53" s="443"/>
      <c r="C53" s="447" t="s">
        <v>1020</v>
      </c>
      <c r="D53" s="209"/>
      <c r="E53" s="422">
        <v>225</v>
      </c>
      <c r="F53" s="209"/>
      <c r="G53" s="444"/>
      <c r="H53" s="209"/>
      <c r="I53" s="158">
        <v>0</v>
      </c>
      <c r="J53" s="449"/>
      <c r="K53" s="158">
        <v>0</v>
      </c>
      <c r="L53" s="262"/>
      <c r="M53" s="325"/>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0"/>
      <c r="DT53" s="270"/>
      <c r="DU53" s="270"/>
      <c r="DV53" s="270"/>
      <c r="DW53" s="270"/>
      <c r="DX53" s="270"/>
      <c r="DY53" s="270"/>
      <c r="DZ53" s="270"/>
      <c r="EA53" s="270"/>
      <c r="EB53" s="270"/>
      <c r="EC53" s="270"/>
      <c r="ED53" s="270"/>
      <c r="EE53" s="270"/>
      <c r="EF53" s="270"/>
      <c r="EG53" s="270"/>
      <c r="EH53" s="270"/>
      <c r="EI53" s="270"/>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c r="FF53" s="270"/>
      <c r="FG53" s="270"/>
      <c r="FH53" s="270"/>
      <c r="FI53" s="270"/>
      <c r="FJ53" s="270"/>
      <c r="FK53" s="270"/>
      <c r="FL53" s="270"/>
      <c r="FM53" s="270"/>
      <c r="FN53" s="270"/>
      <c r="FO53" s="270"/>
      <c r="FP53" s="270"/>
      <c r="FQ53" s="270"/>
      <c r="FR53" s="270"/>
      <c r="FS53" s="270"/>
      <c r="FT53" s="270"/>
      <c r="FU53" s="270"/>
      <c r="FV53" s="270"/>
      <c r="FW53" s="270"/>
      <c r="FX53" s="270"/>
      <c r="FY53" s="270"/>
      <c r="FZ53" s="270"/>
      <c r="GA53" s="270"/>
      <c r="GB53" s="270"/>
      <c r="GC53" s="270"/>
      <c r="GD53" s="270"/>
      <c r="GE53" s="270"/>
      <c r="GF53" s="270"/>
      <c r="GG53" s="270"/>
      <c r="GH53" s="270"/>
      <c r="GI53" s="270"/>
      <c r="GJ53" s="270"/>
      <c r="GK53" s="270"/>
      <c r="GL53" s="270"/>
      <c r="GM53" s="270"/>
      <c r="GN53" s="270"/>
      <c r="GO53" s="270"/>
      <c r="GP53" s="270"/>
      <c r="GQ53" s="270"/>
      <c r="GR53" s="270"/>
      <c r="GS53" s="270"/>
      <c r="GT53" s="270"/>
      <c r="GU53" s="270"/>
      <c r="GV53" s="270"/>
      <c r="GW53" s="270"/>
      <c r="GX53" s="270"/>
      <c r="GY53" s="270"/>
      <c r="GZ53" s="270"/>
      <c r="HA53" s="270"/>
      <c r="HB53" s="270"/>
      <c r="HC53" s="270"/>
      <c r="HD53" s="270"/>
      <c r="HE53" s="270"/>
      <c r="HF53" s="270"/>
      <c r="HG53" s="270"/>
      <c r="HH53" s="270"/>
      <c r="HI53" s="270"/>
      <c r="HJ53" s="270"/>
      <c r="HK53" s="270"/>
      <c r="HL53" s="270"/>
      <c r="HM53" s="270"/>
      <c r="HN53" s="270"/>
      <c r="HO53" s="270"/>
      <c r="HP53" s="270"/>
      <c r="HQ53" s="270"/>
      <c r="HR53" s="270"/>
      <c r="HS53" s="270"/>
      <c r="HT53" s="270"/>
      <c r="HU53" s="270"/>
      <c r="HV53" s="270"/>
      <c r="HW53" s="270"/>
      <c r="HX53" s="270"/>
      <c r="HY53" s="270"/>
      <c r="HZ53" s="270"/>
      <c r="IA53" s="270"/>
      <c r="IB53" s="270"/>
      <c r="IC53" s="270"/>
      <c r="ID53" s="270"/>
      <c r="IE53" s="270"/>
      <c r="IF53" s="270"/>
      <c r="IG53" s="270"/>
      <c r="IH53" s="270"/>
      <c r="II53" s="270"/>
      <c r="IJ53" s="270"/>
      <c r="IK53" s="270"/>
      <c r="IL53" s="270"/>
      <c r="IM53" s="270"/>
      <c r="IN53" s="270"/>
    </row>
    <row r="54" spans="1:248" s="42" customFormat="1" ht="15.75" customHeight="1">
      <c r="A54" s="205"/>
      <c r="B54" s="443"/>
      <c r="C54" s="447" t="s">
        <v>1021</v>
      </c>
      <c r="D54" s="209"/>
      <c r="E54" s="422">
        <v>226</v>
      </c>
      <c r="F54" s="209"/>
      <c r="G54" s="444"/>
      <c r="H54" s="209"/>
      <c r="I54" s="158">
        <v>0</v>
      </c>
      <c r="J54" s="449"/>
      <c r="K54" s="158">
        <v>0</v>
      </c>
      <c r="L54" s="262"/>
      <c r="M54" s="325"/>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0"/>
      <c r="CP54" s="270"/>
      <c r="CQ54" s="270"/>
      <c r="CR54" s="270"/>
      <c r="CS54" s="270"/>
      <c r="CT54" s="270"/>
      <c r="CU54" s="270"/>
      <c r="CV54" s="270"/>
      <c r="CW54" s="270"/>
      <c r="CX54" s="270"/>
      <c r="CY54" s="270"/>
      <c r="CZ54" s="270"/>
      <c r="DA54" s="270"/>
      <c r="DB54" s="270"/>
      <c r="DC54" s="270"/>
      <c r="DD54" s="270"/>
      <c r="DE54" s="270"/>
      <c r="DF54" s="270"/>
      <c r="DG54" s="270"/>
      <c r="DH54" s="270"/>
      <c r="DI54" s="270"/>
      <c r="DJ54" s="270"/>
      <c r="DK54" s="270"/>
      <c r="DL54" s="270"/>
      <c r="DM54" s="270"/>
      <c r="DN54" s="270"/>
      <c r="DO54" s="270"/>
      <c r="DP54" s="270"/>
      <c r="DQ54" s="270"/>
      <c r="DR54" s="270"/>
      <c r="DS54" s="270"/>
      <c r="DT54" s="270"/>
      <c r="DU54" s="270"/>
      <c r="DV54" s="270"/>
      <c r="DW54" s="270"/>
      <c r="DX54" s="270"/>
      <c r="DY54" s="270"/>
      <c r="DZ54" s="270"/>
      <c r="EA54" s="270"/>
      <c r="EB54" s="270"/>
      <c r="EC54" s="270"/>
      <c r="ED54" s="270"/>
      <c r="EE54" s="270"/>
      <c r="EF54" s="270"/>
      <c r="EG54" s="270"/>
      <c r="EH54" s="270"/>
      <c r="EI54" s="270"/>
      <c r="EJ54" s="270"/>
      <c r="EK54" s="270"/>
      <c r="EL54" s="270"/>
      <c r="EM54" s="270"/>
      <c r="EN54" s="270"/>
      <c r="EO54" s="270"/>
      <c r="EP54" s="270"/>
      <c r="EQ54" s="270"/>
      <c r="ER54" s="270"/>
      <c r="ES54" s="270"/>
      <c r="ET54" s="270"/>
      <c r="EU54" s="270"/>
      <c r="EV54" s="270"/>
      <c r="EW54" s="270"/>
      <c r="EX54" s="270"/>
      <c r="EY54" s="270"/>
      <c r="EZ54" s="270"/>
      <c r="FA54" s="270"/>
      <c r="FB54" s="270"/>
      <c r="FC54" s="270"/>
      <c r="FD54" s="270"/>
      <c r="FE54" s="270"/>
      <c r="FF54" s="270"/>
      <c r="FG54" s="270"/>
      <c r="FH54" s="270"/>
      <c r="FI54" s="270"/>
      <c r="FJ54" s="270"/>
      <c r="FK54" s="270"/>
      <c r="FL54" s="270"/>
      <c r="FM54" s="270"/>
      <c r="FN54" s="270"/>
      <c r="FO54" s="270"/>
      <c r="FP54" s="270"/>
      <c r="FQ54" s="270"/>
      <c r="FR54" s="270"/>
      <c r="FS54" s="270"/>
      <c r="FT54" s="270"/>
      <c r="FU54" s="270"/>
      <c r="FV54" s="270"/>
      <c r="FW54" s="270"/>
      <c r="FX54" s="270"/>
      <c r="FY54" s="270"/>
      <c r="FZ54" s="270"/>
      <c r="GA54" s="270"/>
      <c r="GB54" s="270"/>
      <c r="GC54" s="270"/>
      <c r="GD54" s="270"/>
      <c r="GE54" s="270"/>
      <c r="GF54" s="270"/>
      <c r="GG54" s="270"/>
      <c r="GH54" s="270"/>
      <c r="GI54" s="270"/>
      <c r="GJ54" s="270"/>
      <c r="GK54" s="270"/>
      <c r="GL54" s="270"/>
      <c r="GM54" s="270"/>
      <c r="GN54" s="270"/>
      <c r="GO54" s="270"/>
      <c r="GP54" s="270"/>
      <c r="GQ54" s="270"/>
      <c r="GR54" s="270"/>
      <c r="GS54" s="270"/>
      <c r="GT54" s="270"/>
      <c r="GU54" s="270"/>
      <c r="GV54" s="270"/>
      <c r="GW54" s="270"/>
      <c r="GX54" s="270"/>
      <c r="GY54" s="270"/>
      <c r="GZ54" s="270"/>
      <c r="HA54" s="270"/>
      <c r="HB54" s="270"/>
      <c r="HC54" s="270"/>
      <c r="HD54" s="270"/>
      <c r="HE54" s="270"/>
      <c r="HF54" s="270"/>
      <c r="HG54" s="270"/>
      <c r="HH54" s="270"/>
      <c r="HI54" s="270"/>
      <c r="HJ54" s="270"/>
      <c r="HK54" s="270"/>
      <c r="HL54" s="270"/>
      <c r="HM54" s="270"/>
      <c r="HN54" s="270"/>
      <c r="HO54" s="270"/>
      <c r="HP54" s="270"/>
      <c r="HQ54" s="270"/>
      <c r="HR54" s="270"/>
      <c r="HS54" s="270"/>
      <c r="HT54" s="270"/>
      <c r="HU54" s="270"/>
      <c r="HV54" s="270"/>
      <c r="HW54" s="270"/>
      <c r="HX54" s="270"/>
      <c r="HY54" s="270"/>
      <c r="HZ54" s="270"/>
      <c r="IA54" s="270"/>
      <c r="IB54" s="270"/>
      <c r="IC54" s="270"/>
      <c r="ID54" s="270"/>
      <c r="IE54" s="270"/>
      <c r="IF54" s="270"/>
      <c r="IG54" s="270"/>
      <c r="IH54" s="270"/>
      <c r="II54" s="270"/>
      <c r="IJ54" s="270"/>
      <c r="IK54" s="270"/>
      <c r="IL54" s="270"/>
      <c r="IM54" s="270"/>
      <c r="IN54" s="270"/>
    </row>
    <row r="55" spans="1:248" s="42" customFormat="1" ht="15.75" customHeight="1">
      <c r="A55" s="205"/>
      <c r="B55" s="364" t="s">
        <v>949</v>
      </c>
      <c r="C55" s="205" t="s">
        <v>1023</v>
      </c>
      <c r="D55" s="205"/>
      <c r="E55" s="444">
        <v>227</v>
      </c>
      <c r="F55" s="205"/>
      <c r="G55" s="444" t="s">
        <v>913</v>
      </c>
      <c r="H55" s="205"/>
      <c r="I55" s="22">
        <f>SUM(I56:I57)</f>
        <v>1089050626</v>
      </c>
      <c r="J55" s="23"/>
      <c r="K55" s="22">
        <f>SUM(K56:K57)</f>
        <v>1103877844</v>
      </c>
      <c r="L55" s="262">
        <f t="shared" si="1"/>
        <v>-14827218</v>
      </c>
      <c r="M55" s="325">
        <f t="shared" si="0"/>
        <v>-0.013431937311353448</v>
      </c>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70"/>
      <c r="CQ55" s="270"/>
      <c r="CR55" s="270"/>
      <c r="CS55" s="270"/>
      <c r="CT55" s="270"/>
      <c r="CU55" s="270"/>
      <c r="CV55" s="270"/>
      <c r="CW55" s="270"/>
      <c r="CX55" s="270"/>
      <c r="CY55" s="270"/>
      <c r="CZ55" s="270"/>
      <c r="DA55" s="270"/>
      <c r="DB55" s="270"/>
      <c r="DC55" s="270"/>
      <c r="DD55" s="270"/>
      <c r="DE55" s="270"/>
      <c r="DF55" s="270"/>
      <c r="DG55" s="270"/>
      <c r="DH55" s="270"/>
      <c r="DI55" s="270"/>
      <c r="DJ55" s="270"/>
      <c r="DK55" s="270"/>
      <c r="DL55" s="270"/>
      <c r="DM55" s="270"/>
      <c r="DN55" s="270"/>
      <c r="DO55" s="270"/>
      <c r="DP55" s="270"/>
      <c r="DQ55" s="270"/>
      <c r="DR55" s="270"/>
      <c r="DS55" s="270"/>
      <c r="DT55" s="270"/>
      <c r="DU55" s="270"/>
      <c r="DV55" s="270"/>
      <c r="DW55" s="270"/>
      <c r="DX55" s="270"/>
      <c r="DY55" s="270"/>
      <c r="DZ55" s="270"/>
      <c r="EA55" s="270"/>
      <c r="EB55" s="270"/>
      <c r="EC55" s="270"/>
      <c r="ED55" s="270"/>
      <c r="EE55" s="270"/>
      <c r="EF55" s="270"/>
      <c r="EG55" s="270"/>
      <c r="EH55" s="270"/>
      <c r="EI55" s="270"/>
      <c r="EJ55" s="270"/>
      <c r="EK55" s="270"/>
      <c r="EL55" s="270"/>
      <c r="EM55" s="270"/>
      <c r="EN55" s="270"/>
      <c r="EO55" s="270"/>
      <c r="EP55" s="270"/>
      <c r="EQ55" s="270"/>
      <c r="ER55" s="270"/>
      <c r="ES55" s="270"/>
      <c r="ET55" s="270"/>
      <c r="EU55" s="270"/>
      <c r="EV55" s="270"/>
      <c r="EW55" s="270"/>
      <c r="EX55" s="270"/>
      <c r="EY55" s="270"/>
      <c r="EZ55" s="270"/>
      <c r="FA55" s="270"/>
      <c r="FB55" s="270"/>
      <c r="FC55" s="270"/>
      <c r="FD55" s="270"/>
      <c r="FE55" s="270"/>
      <c r="FF55" s="270"/>
      <c r="FG55" s="270"/>
      <c r="FH55" s="270"/>
      <c r="FI55" s="270"/>
      <c r="FJ55" s="270"/>
      <c r="FK55" s="270"/>
      <c r="FL55" s="270"/>
      <c r="FM55" s="270"/>
      <c r="FN55" s="270"/>
      <c r="FO55" s="270"/>
      <c r="FP55" s="270"/>
      <c r="FQ55" s="270"/>
      <c r="FR55" s="270"/>
      <c r="FS55" s="270"/>
      <c r="FT55" s="270"/>
      <c r="FU55" s="270"/>
      <c r="FV55" s="270"/>
      <c r="FW55" s="270"/>
      <c r="FX55" s="270"/>
      <c r="FY55" s="270"/>
      <c r="FZ55" s="270"/>
      <c r="GA55" s="270"/>
      <c r="GB55" s="270"/>
      <c r="GC55" s="270"/>
      <c r="GD55" s="270"/>
      <c r="GE55" s="270"/>
      <c r="GF55" s="270"/>
      <c r="GG55" s="270"/>
      <c r="GH55" s="270"/>
      <c r="GI55" s="270"/>
      <c r="GJ55" s="270"/>
      <c r="GK55" s="270"/>
      <c r="GL55" s="270"/>
      <c r="GM55" s="270"/>
      <c r="GN55" s="270"/>
      <c r="GO55" s="270"/>
      <c r="GP55" s="270"/>
      <c r="GQ55" s="270"/>
      <c r="GR55" s="270"/>
      <c r="GS55" s="270"/>
      <c r="GT55" s="270"/>
      <c r="GU55" s="270"/>
      <c r="GV55" s="270"/>
      <c r="GW55" s="270"/>
      <c r="GX55" s="270"/>
      <c r="GY55" s="270"/>
      <c r="GZ55" s="270"/>
      <c r="HA55" s="270"/>
      <c r="HB55" s="270"/>
      <c r="HC55" s="270"/>
      <c r="HD55" s="270"/>
      <c r="HE55" s="270"/>
      <c r="HF55" s="270"/>
      <c r="HG55" s="270"/>
      <c r="HH55" s="270"/>
      <c r="HI55" s="270"/>
      <c r="HJ55" s="270"/>
      <c r="HK55" s="270"/>
      <c r="HL55" s="270"/>
      <c r="HM55" s="270"/>
      <c r="HN55" s="270"/>
      <c r="HO55" s="270"/>
      <c r="HP55" s="270"/>
      <c r="HQ55" s="270"/>
      <c r="HR55" s="270"/>
      <c r="HS55" s="270"/>
      <c r="HT55" s="270"/>
      <c r="HU55" s="270"/>
      <c r="HV55" s="270"/>
      <c r="HW55" s="270"/>
      <c r="HX55" s="270"/>
      <c r="HY55" s="270"/>
      <c r="HZ55" s="270"/>
      <c r="IA55" s="270"/>
      <c r="IB55" s="270"/>
      <c r="IC55" s="270"/>
      <c r="ID55" s="270"/>
      <c r="IE55" s="270"/>
      <c r="IF55" s="270"/>
      <c r="IG55" s="270"/>
      <c r="IH55" s="270"/>
      <c r="II55" s="270"/>
      <c r="IJ55" s="270"/>
      <c r="IK55" s="270"/>
      <c r="IL55" s="270"/>
      <c r="IM55" s="270"/>
      <c r="IN55" s="270"/>
    </row>
    <row r="56" spans="1:248" s="68" customFormat="1" ht="15.75" customHeight="1">
      <c r="A56" s="209"/>
      <c r="B56" s="450"/>
      <c r="C56" s="447" t="s">
        <v>1020</v>
      </c>
      <c r="D56" s="209"/>
      <c r="E56" s="422">
        <v>228</v>
      </c>
      <c r="F56" s="209"/>
      <c r="G56" s="422"/>
      <c r="H56" s="209"/>
      <c r="I56" s="93">
        <v>1530868227</v>
      </c>
      <c r="J56" s="449"/>
      <c r="K56" s="158">
        <v>1530868227</v>
      </c>
      <c r="L56" s="262">
        <f t="shared" si="1"/>
        <v>0</v>
      </c>
      <c r="M56" s="325">
        <f t="shared" si="0"/>
        <v>0</v>
      </c>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51"/>
      <c r="BT56" s="451"/>
      <c r="BU56" s="451"/>
      <c r="BV56" s="451"/>
      <c r="BW56" s="451"/>
      <c r="BX56" s="451"/>
      <c r="BY56" s="451"/>
      <c r="BZ56" s="451"/>
      <c r="CA56" s="451"/>
      <c r="CB56" s="451"/>
      <c r="CC56" s="451"/>
      <c r="CD56" s="451"/>
      <c r="CE56" s="451"/>
      <c r="CF56" s="451"/>
      <c r="CG56" s="451"/>
      <c r="CH56" s="451"/>
      <c r="CI56" s="451"/>
      <c r="CJ56" s="451"/>
      <c r="CK56" s="451"/>
      <c r="CL56" s="451"/>
      <c r="CM56" s="451"/>
      <c r="CN56" s="451"/>
      <c r="CO56" s="451"/>
      <c r="CP56" s="451"/>
      <c r="CQ56" s="451"/>
      <c r="CR56" s="451"/>
      <c r="CS56" s="451"/>
      <c r="CT56" s="451"/>
      <c r="CU56" s="451"/>
      <c r="CV56" s="451"/>
      <c r="CW56" s="451"/>
      <c r="CX56" s="451"/>
      <c r="CY56" s="451"/>
      <c r="CZ56" s="451"/>
      <c r="DA56" s="451"/>
      <c r="DB56" s="451"/>
      <c r="DC56" s="451"/>
      <c r="DD56" s="451"/>
      <c r="DE56" s="451"/>
      <c r="DF56" s="451"/>
      <c r="DG56" s="451"/>
      <c r="DH56" s="451"/>
      <c r="DI56" s="451"/>
      <c r="DJ56" s="451"/>
      <c r="DK56" s="451"/>
      <c r="DL56" s="451"/>
      <c r="DM56" s="451"/>
      <c r="DN56" s="451"/>
      <c r="DO56" s="451"/>
      <c r="DP56" s="451"/>
      <c r="DQ56" s="451"/>
      <c r="DR56" s="451"/>
      <c r="DS56" s="451"/>
      <c r="DT56" s="451"/>
      <c r="DU56" s="451"/>
      <c r="DV56" s="451"/>
      <c r="DW56" s="451"/>
      <c r="DX56" s="451"/>
      <c r="DY56" s="451"/>
      <c r="DZ56" s="451"/>
      <c r="EA56" s="451"/>
      <c r="EB56" s="451"/>
      <c r="EC56" s="451"/>
      <c r="ED56" s="451"/>
      <c r="EE56" s="451"/>
      <c r="EF56" s="451"/>
      <c r="EG56" s="451"/>
      <c r="EH56" s="451"/>
      <c r="EI56" s="451"/>
      <c r="EJ56" s="451"/>
      <c r="EK56" s="451"/>
      <c r="EL56" s="451"/>
      <c r="EM56" s="451"/>
      <c r="EN56" s="451"/>
      <c r="EO56" s="451"/>
      <c r="EP56" s="451"/>
      <c r="EQ56" s="451"/>
      <c r="ER56" s="451"/>
      <c r="ES56" s="451"/>
      <c r="ET56" s="451"/>
      <c r="EU56" s="451"/>
      <c r="EV56" s="451"/>
      <c r="EW56" s="451"/>
      <c r="EX56" s="451"/>
      <c r="EY56" s="451"/>
      <c r="EZ56" s="451"/>
      <c r="FA56" s="451"/>
      <c r="FB56" s="451"/>
      <c r="FC56" s="451"/>
      <c r="FD56" s="451"/>
      <c r="FE56" s="451"/>
      <c r="FF56" s="451"/>
      <c r="FG56" s="451"/>
      <c r="FH56" s="451"/>
      <c r="FI56" s="451"/>
      <c r="FJ56" s="451"/>
      <c r="FK56" s="451"/>
      <c r="FL56" s="451"/>
      <c r="FM56" s="451"/>
      <c r="FN56" s="451"/>
      <c r="FO56" s="451"/>
      <c r="FP56" s="451"/>
      <c r="FQ56" s="451"/>
      <c r="FR56" s="451"/>
      <c r="FS56" s="451"/>
      <c r="FT56" s="451"/>
      <c r="FU56" s="451"/>
      <c r="FV56" s="451"/>
      <c r="FW56" s="451"/>
      <c r="FX56" s="451"/>
      <c r="FY56" s="451"/>
      <c r="FZ56" s="451"/>
      <c r="GA56" s="451"/>
      <c r="GB56" s="451"/>
      <c r="GC56" s="451"/>
      <c r="GD56" s="451"/>
      <c r="GE56" s="451"/>
      <c r="GF56" s="451"/>
      <c r="GG56" s="451"/>
      <c r="GH56" s="451"/>
      <c r="GI56" s="451"/>
      <c r="GJ56" s="451"/>
      <c r="GK56" s="451"/>
      <c r="GL56" s="451"/>
      <c r="GM56" s="451"/>
      <c r="GN56" s="451"/>
      <c r="GO56" s="451"/>
      <c r="GP56" s="451"/>
      <c r="GQ56" s="451"/>
      <c r="GR56" s="451"/>
      <c r="GS56" s="451"/>
      <c r="GT56" s="451"/>
      <c r="GU56" s="451"/>
      <c r="GV56" s="451"/>
      <c r="GW56" s="451"/>
      <c r="GX56" s="451"/>
      <c r="GY56" s="451"/>
      <c r="GZ56" s="451"/>
      <c r="HA56" s="451"/>
      <c r="HB56" s="451"/>
      <c r="HC56" s="451"/>
      <c r="HD56" s="451"/>
      <c r="HE56" s="451"/>
      <c r="HF56" s="451"/>
      <c r="HG56" s="451"/>
      <c r="HH56" s="451"/>
      <c r="HI56" s="451"/>
      <c r="HJ56" s="451"/>
      <c r="HK56" s="451"/>
      <c r="HL56" s="451"/>
      <c r="HM56" s="451"/>
      <c r="HN56" s="451"/>
      <c r="HO56" s="451"/>
      <c r="HP56" s="451"/>
      <c r="HQ56" s="451"/>
      <c r="HR56" s="451"/>
      <c r="HS56" s="451"/>
      <c r="HT56" s="451"/>
      <c r="HU56" s="451"/>
      <c r="HV56" s="451"/>
      <c r="HW56" s="451"/>
      <c r="HX56" s="451"/>
      <c r="HY56" s="451"/>
      <c r="HZ56" s="451"/>
      <c r="IA56" s="451"/>
      <c r="IB56" s="451"/>
      <c r="IC56" s="451"/>
      <c r="ID56" s="451"/>
      <c r="IE56" s="451"/>
      <c r="IF56" s="451"/>
      <c r="IG56" s="451"/>
      <c r="IH56" s="451"/>
      <c r="II56" s="451"/>
      <c r="IJ56" s="451"/>
      <c r="IK56" s="451"/>
      <c r="IL56" s="451"/>
      <c r="IM56" s="451"/>
      <c r="IN56" s="451"/>
    </row>
    <row r="57" spans="1:248" s="68" customFormat="1" ht="15.75" customHeight="1">
      <c r="A57" s="209"/>
      <c r="B57" s="450"/>
      <c r="C57" s="447" t="s">
        <v>1021</v>
      </c>
      <c r="D57" s="209"/>
      <c r="E57" s="422">
        <v>229</v>
      </c>
      <c r="F57" s="209"/>
      <c r="G57" s="422"/>
      <c r="H57" s="209"/>
      <c r="I57" s="158">
        <v>-441817601</v>
      </c>
      <c r="J57" s="449"/>
      <c r="K57" s="158">
        <v>-426990383</v>
      </c>
      <c r="L57" s="262">
        <f t="shared" si="1"/>
        <v>-14827218</v>
      </c>
      <c r="M57" s="325">
        <f t="shared" si="0"/>
        <v>0.034724946018280696</v>
      </c>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1"/>
      <c r="AY57" s="451"/>
      <c r="AZ57" s="451"/>
      <c r="BA57" s="451"/>
      <c r="BB57" s="451"/>
      <c r="BC57" s="451"/>
      <c r="BD57" s="451"/>
      <c r="BE57" s="451"/>
      <c r="BF57" s="451"/>
      <c r="BG57" s="451"/>
      <c r="BH57" s="451"/>
      <c r="BI57" s="451"/>
      <c r="BJ57" s="451"/>
      <c r="BK57" s="451"/>
      <c r="BL57" s="451"/>
      <c r="BM57" s="451"/>
      <c r="BN57" s="451"/>
      <c r="BO57" s="451"/>
      <c r="BP57" s="451"/>
      <c r="BQ57" s="451"/>
      <c r="BR57" s="451"/>
      <c r="BS57" s="451"/>
      <c r="BT57" s="451"/>
      <c r="BU57" s="451"/>
      <c r="BV57" s="451"/>
      <c r="BW57" s="451"/>
      <c r="BX57" s="451"/>
      <c r="BY57" s="451"/>
      <c r="BZ57" s="451"/>
      <c r="CA57" s="451"/>
      <c r="CB57" s="451"/>
      <c r="CC57" s="451"/>
      <c r="CD57" s="451"/>
      <c r="CE57" s="451"/>
      <c r="CF57" s="451"/>
      <c r="CG57" s="451"/>
      <c r="CH57" s="451"/>
      <c r="CI57" s="451"/>
      <c r="CJ57" s="451"/>
      <c r="CK57" s="451"/>
      <c r="CL57" s="451"/>
      <c r="CM57" s="451"/>
      <c r="CN57" s="451"/>
      <c r="CO57" s="451"/>
      <c r="CP57" s="451"/>
      <c r="CQ57" s="451"/>
      <c r="CR57" s="451"/>
      <c r="CS57" s="451"/>
      <c r="CT57" s="451"/>
      <c r="CU57" s="451"/>
      <c r="CV57" s="451"/>
      <c r="CW57" s="451"/>
      <c r="CX57" s="451"/>
      <c r="CY57" s="451"/>
      <c r="CZ57" s="451"/>
      <c r="DA57" s="451"/>
      <c r="DB57" s="451"/>
      <c r="DC57" s="451"/>
      <c r="DD57" s="451"/>
      <c r="DE57" s="451"/>
      <c r="DF57" s="451"/>
      <c r="DG57" s="451"/>
      <c r="DH57" s="451"/>
      <c r="DI57" s="451"/>
      <c r="DJ57" s="451"/>
      <c r="DK57" s="451"/>
      <c r="DL57" s="451"/>
      <c r="DM57" s="451"/>
      <c r="DN57" s="451"/>
      <c r="DO57" s="451"/>
      <c r="DP57" s="451"/>
      <c r="DQ57" s="451"/>
      <c r="DR57" s="451"/>
      <c r="DS57" s="451"/>
      <c r="DT57" s="451"/>
      <c r="DU57" s="451"/>
      <c r="DV57" s="451"/>
      <c r="DW57" s="451"/>
      <c r="DX57" s="451"/>
      <c r="DY57" s="451"/>
      <c r="DZ57" s="451"/>
      <c r="EA57" s="451"/>
      <c r="EB57" s="451"/>
      <c r="EC57" s="451"/>
      <c r="ED57" s="451"/>
      <c r="EE57" s="451"/>
      <c r="EF57" s="451"/>
      <c r="EG57" s="451"/>
      <c r="EH57" s="451"/>
      <c r="EI57" s="451"/>
      <c r="EJ57" s="451"/>
      <c r="EK57" s="451"/>
      <c r="EL57" s="451"/>
      <c r="EM57" s="451"/>
      <c r="EN57" s="451"/>
      <c r="EO57" s="451"/>
      <c r="EP57" s="451"/>
      <c r="EQ57" s="451"/>
      <c r="ER57" s="451"/>
      <c r="ES57" s="451"/>
      <c r="ET57" s="451"/>
      <c r="EU57" s="451"/>
      <c r="EV57" s="451"/>
      <c r="EW57" s="451"/>
      <c r="EX57" s="451"/>
      <c r="EY57" s="451"/>
      <c r="EZ57" s="451"/>
      <c r="FA57" s="451"/>
      <c r="FB57" s="451"/>
      <c r="FC57" s="451"/>
      <c r="FD57" s="451"/>
      <c r="FE57" s="451"/>
      <c r="FF57" s="451"/>
      <c r="FG57" s="451"/>
      <c r="FH57" s="451"/>
      <c r="FI57" s="451"/>
      <c r="FJ57" s="451"/>
      <c r="FK57" s="451"/>
      <c r="FL57" s="451"/>
      <c r="FM57" s="451"/>
      <c r="FN57" s="451"/>
      <c r="FO57" s="451"/>
      <c r="FP57" s="451"/>
      <c r="FQ57" s="451"/>
      <c r="FR57" s="451"/>
      <c r="FS57" s="451"/>
      <c r="FT57" s="451"/>
      <c r="FU57" s="451"/>
      <c r="FV57" s="451"/>
      <c r="FW57" s="451"/>
      <c r="FX57" s="451"/>
      <c r="FY57" s="451"/>
      <c r="FZ57" s="451"/>
      <c r="GA57" s="451"/>
      <c r="GB57" s="451"/>
      <c r="GC57" s="451"/>
      <c r="GD57" s="451"/>
      <c r="GE57" s="451"/>
      <c r="GF57" s="451"/>
      <c r="GG57" s="451"/>
      <c r="GH57" s="451"/>
      <c r="GI57" s="451"/>
      <c r="GJ57" s="451"/>
      <c r="GK57" s="451"/>
      <c r="GL57" s="451"/>
      <c r="GM57" s="451"/>
      <c r="GN57" s="451"/>
      <c r="GO57" s="451"/>
      <c r="GP57" s="451"/>
      <c r="GQ57" s="451"/>
      <c r="GR57" s="451"/>
      <c r="GS57" s="451"/>
      <c r="GT57" s="451"/>
      <c r="GU57" s="451"/>
      <c r="GV57" s="451"/>
      <c r="GW57" s="451"/>
      <c r="GX57" s="451"/>
      <c r="GY57" s="451"/>
      <c r="GZ57" s="451"/>
      <c r="HA57" s="451"/>
      <c r="HB57" s="451"/>
      <c r="HC57" s="451"/>
      <c r="HD57" s="451"/>
      <c r="HE57" s="451"/>
      <c r="HF57" s="451"/>
      <c r="HG57" s="451"/>
      <c r="HH57" s="451"/>
      <c r="HI57" s="451"/>
      <c r="HJ57" s="451"/>
      <c r="HK57" s="451"/>
      <c r="HL57" s="451"/>
      <c r="HM57" s="451"/>
      <c r="HN57" s="451"/>
      <c r="HO57" s="451"/>
      <c r="HP57" s="451"/>
      <c r="HQ57" s="451"/>
      <c r="HR57" s="451"/>
      <c r="HS57" s="451"/>
      <c r="HT57" s="451"/>
      <c r="HU57" s="451"/>
      <c r="HV57" s="451"/>
      <c r="HW57" s="451"/>
      <c r="HX57" s="451"/>
      <c r="HY57" s="451"/>
      <c r="HZ57" s="451"/>
      <c r="IA57" s="451"/>
      <c r="IB57" s="451"/>
      <c r="IC57" s="451"/>
      <c r="ID57" s="451"/>
      <c r="IE57" s="451"/>
      <c r="IF57" s="451"/>
      <c r="IG57" s="451"/>
      <c r="IH57" s="451"/>
      <c r="II57" s="451"/>
      <c r="IJ57" s="451"/>
      <c r="IK57" s="451"/>
      <c r="IL57" s="451"/>
      <c r="IM57" s="451"/>
      <c r="IN57" s="451"/>
    </row>
    <row r="58" spans="1:248" s="42" customFormat="1" ht="15.75" customHeight="1">
      <c r="A58" s="205"/>
      <c r="B58" s="364" t="s">
        <v>952</v>
      </c>
      <c r="C58" s="205" t="s">
        <v>1024</v>
      </c>
      <c r="D58" s="205"/>
      <c r="E58" s="444">
        <v>230</v>
      </c>
      <c r="F58" s="205"/>
      <c r="G58" s="444"/>
      <c r="H58" s="205"/>
      <c r="I58" s="93">
        <v>-340530</v>
      </c>
      <c r="J58" s="23"/>
      <c r="K58" s="22"/>
      <c r="L58" s="262"/>
      <c r="M58" s="325"/>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0"/>
      <c r="CU58" s="270"/>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270"/>
      <c r="ER58" s="270"/>
      <c r="ES58" s="270"/>
      <c r="ET58" s="270"/>
      <c r="EU58" s="270"/>
      <c r="EV58" s="270"/>
      <c r="EW58" s="270"/>
      <c r="EX58" s="270"/>
      <c r="EY58" s="270"/>
      <c r="EZ58" s="270"/>
      <c r="FA58" s="270"/>
      <c r="FB58" s="270"/>
      <c r="FC58" s="270"/>
      <c r="FD58" s="270"/>
      <c r="FE58" s="270"/>
      <c r="FF58" s="270"/>
      <c r="FG58" s="270"/>
      <c r="FH58" s="270"/>
      <c r="FI58" s="270"/>
      <c r="FJ58" s="270"/>
      <c r="FK58" s="270"/>
      <c r="FL58" s="270"/>
      <c r="FM58" s="270"/>
      <c r="FN58" s="270"/>
      <c r="FO58" s="270"/>
      <c r="FP58" s="270"/>
      <c r="FQ58" s="270"/>
      <c r="FR58" s="270"/>
      <c r="FS58" s="270"/>
      <c r="FT58" s="270"/>
      <c r="FU58" s="270"/>
      <c r="FV58" s="270"/>
      <c r="FW58" s="270"/>
      <c r="FX58" s="270"/>
      <c r="FY58" s="270"/>
      <c r="FZ58" s="270"/>
      <c r="GA58" s="270"/>
      <c r="GB58" s="270"/>
      <c r="GC58" s="270"/>
      <c r="GD58" s="270"/>
      <c r="GE58" s="270"/>
      <c r="GF58" s="270"/>
      <c r="GG58" s="270"/>
      <c r="GH58" s="270"/>
      <c r="GI58" s="270"/>
      <c r="GJ58" s="270"/>
      <c r="GK58" s="270"/>
      <c r="GL58" s="270"/>
      <c r="GM58" s="270"/>
      <c r="GN58" s="270"/>
      <c r="GO58" s="270"/>
      <c r="GP58" s="270"/>
      <c r="GQ58" s="270"/>
      <c r="GR58" s="270"/>
      <c r="GS58" s="270"/>
      <c r="GT58" s="270"/>
      <c r="GU58" s="270"/>
      <c r="GV58" s="270"/>
      <c r="GW58" s="270"/>
      <c r="GX58" s="270"/>
      <c r="GY58" s="270"/>
      <c r="GZ58" s="270"/>
      <c r="HA58" s="270"/>
      <c r="HB58" s="270"/>
      <c r="HC58" s="270"/>
      <c r="HD58" s="270"/>
      <c r="HE58" s="270"/>
      <c r="HF58" s="270"/>
      <c r="HG58" s="270"/>
      <c r="HH58" s="270"/>
      <c r="HI58" s="270"/>
      <c r="HJ58" s="270"/>
      <c r="HK58" s="270"/>
      <c r="HL58" s="270"/>
      <c r="HM58" s="270"/>
      <c r="HN58" s="270"/>
      <c r="HO58" s="270"/>
      <c r="HP58" s="270"/>
      <c r="HQ58" s="270"/>
      <c r="HR58" s="270"/>
      <c r="HS58" s="270"/>
      <c r="HT58" s="270"/>
      <c r="HU58" s="270"/>
      <c r="HV58" s="270"/>
      <c r="HW58" s="270"/>
      <c r="HX58" s="270"/>
      <c r="HY58" s="270"/>
      <c r="HZ58" s="270"/>
      <c r="IA58" s="270"/>
      <c r="IB58" s="270"/>
      <c r="IC58" s="270"/>
      <c r="ID58" s="270"/>
      <c r="IE58" s="270"/>
      <c r="IF58" s="270"/>
      <c r="IG58" s="270"/>
      <c r="IH58" s="270"/>
      <c r="II58" s="270"/>
      <c r="IJ58" s="270"/>
      <c r="IK58" s="270"/>
      <c r="IL58" s="270"/>
      <c r="IM58" s="270"/>
      <c r="IN58" s="270"/>
    </row>
    <row r="59" spans="1:248" s="42" customFormat="1" ht="30" customHeight="1">
      <c r="A59" s="193" t="s">
        <v>1025</v>
      </c>
      <c r="B59" s="193" t="s">
        <v>1026</v>
      </c>
      <c r="C59" s="193"/>
      <c r="D59" s="193"/>
      <c r="E59" s="441">
        <v>240</v>
      </c>
      <c r="F59" s="193"/>
      <c r="G59" s="441"/>
      <c r="H59" s="193"/>
      <c r="I59" s="166">
        <f>SUM(I60:I61)</f>
        <v>0</v>
      </c>
      <c r="J59" s="442"/>
      <c r="K59" s="166">
        <f>SUM(K60:K61)</f>
        <v>0</v>
      </c>
      <c r="L59" s="262"/>
      <c r="M59" s="325"/>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0"/>
      <c r="DM59" s="270"/>
      <c r="DN59" s="270"/>
      <c r="DO59" s="270"/>
      <c r="DP59" s="270"/>
      <c r="DQ59" s="270"/>
      <c r="DR59" s="270"/>
      <c r="DS59" s="270"/>
      <c r="DT59" s="270"/>
      <c r="DU59" s="270"/>
      <c r="DV59" s="270"/>
      <c r="DW59" s="270"/>
      <c r="DX59" s="270"/>
      <c r="DY59" s="270"/>
      <c r="DZ59" s="270"/>
      <c r="EA59" s="270"/>
      <c r="EB59" s="270"/>
      <c r="EC59" s="270"/>
      <c r="ED59" s="270"/>
      <c r="EE59" s="270"/>
      <c r="EF59" s="270"/>
      <c r="EG59" s="270"/>
      <c r="EH59" s="270"/>
      <c r="EI59" s="270"/>
      <c r="EJ59" s="270"/>
      <c r="EK59" s="270"/>
      <c r="EL59" s="270"/>
      <c r="EM59" s="270"/>
      <c r="EN59" s="270"/>
      <c r="EO59" s="270"/>
      <c r="EP59" s="270"/>
      <c r="EQ59" s="270"/>
      <c r="ER59" s="270"/>
      <c r="ES59" s="270"/>
      <c r="ET59" s="270"/>
      <c r="EU59" s="270"/>
      <c r="EV59" s="270"/>
      <c r="EW59" s="270"/>
      <c r="EX59" s="270"/>
      <c r="EY59" s="270"/>
      <c r="EZ59" s="270"/>
      <c r="FA59" s="270"/>
      <c r="FB59" s="270"/>
      <c r="FC59" s="270"/>
      <c r="FD59" s="270"/>
      <c r="FE59" s="270"/>
      <c r="FF59" s="270"/>
      <c r="FG59" s="270"/>
      <c r="FH59" s="270"/>
      <c r="FI59" s="270"/>
      <c r="FJ59" s="270"/>
      <c r="FK59" s="270"/>
      <c r="FL59" s="270"/>
      <c r="FM59" s="270"/>
      <c r="FN59" s="270"/>
      <c r="FO59" s="270"/>
      <c r="FP59" s="270"/>
      <c r="FQ59" s="270"/>
      <c r="FR59" s="270"/>
      <c r="FS59" s="270"/>
      <c r="FT59" s="270"/>
      <c r="FU59" s="270"/>
      <c r="FV59" s="270"/>
      <c r="FW59" s="270"/>
      <c r="FX59" s="270"/>
      <c r="FY59" s="270"/>
      <c r="FZ59" s="270"/>
      <c r="GA59" s="270"/>
      <c r="GB59" s="270"/>
      <c r="GC59" s="270"/>
      <c r="GD59" s="270"/>
      <c r="GE59" s="270"/>
      <c r="GF59" s="270"/>
      <c r="GG59" s="270"/>
      <c r="GH59" s="270"/>
      <c r="GI59" s="270"/>
      <c r="GJ59" s="270"/>
      <c r="GK59" s="270"/>
      <c r="GL59" s="270"/>
      <c r="GM59" s="270"/>
      <c r="GN59" s="270"/>
      <c r="GO59" s="270"/>
      <c r="GP59" s="270"/>
      <c r="GQ59" s="270"/>
      <c r="GR59" s="270"/>
      <c r="GS59" s="270"/>
      <c r="GT59" s="270"/>
      <c r="GU59" s="270"/>
      <c r="GV59" s="270"/>
      <c r="GW59" s="270"/>
      <c r="GX59" s="270"/>
      <c r="GY59" s="270"/>
      <c r="GZ59" s="270"/>
      <c r="HA59" s="270"/>
      <c r="HB59" s="270"/>
      <c r="HC59" s="270"/>
      <c r="HD59" s="270"/>
      <c r="HE59" s="270"/>
      <c r="HF59" s="270"/>
      <c r="HG59" s="270"/>
      <c r="HH59" s="270"/>
      <c r="HI59" s="270"/>
      <c r="HJ59" s="270"/>
      <c r="HK59" s="270"/>
      <c r="HL59" s="270"/>
      <c r="HM59" s="270"/>
      <c r="HN59" s="270"/>
      <c r="HO59" s="270"/>
      <c r="HP59" s="270"/>
      <c r="HQ59" s="270"/>
      <c r="HR59" s="270"/>
      <c r="HS59" s="270"/>
      <c r="HT59" s="270"/>
      <c r="HU59" s="270"/>
      <c r="HV59" s="270"/>
      <c r="HW59" s="270"/>
      <c r="HX59" s="270"/>
      <c r="HY59" s="270"/>
      <c r="HZ59" s="270"/>
      <c r="IA59" s="270"/>
      <c r="IB59" s="270"/>
      <c r="IC59" s="270"/>
      <c r="ID59" s="270"/>
      <c r="IE59" s="270"/>
      <c r="IF59" s="270"/>
      <c r="IG59" s="270"/>
      <c r="IH59" s="270"/>
      <c r="II59" s="270"/>
      <c r="IJ59" s="270"/>
      <c r="IK59" s="270"/>
      <c r="IL59" s="270"/>
      <c r="IM59" s="270"/>
      <c r="IN59" s="270"/>
    </row>
    <row r="60" spans="1:248" s="41" customFormat="1" ht="18" customHeight="1">
      <c r="A60" s="205"/>
      <c r="B60" s="443"/>
      <c r="C60" s="452" t="s">
        <v>1020</v>
      </c>
      <c r="D60" s="205"/>
      <c r="E60" s="444">
        <v>241</v>
      </c>
      <c r="F60" s="205"/>
      <c r="G60" s="444"/>
      <c r="H60" s="205"/>
      <c r="I60" s="22">
        <v>0</v>
      </c>
      <c r="J60" s="23"/>
      <c r="K60" s="22">
        <v>0</v>
      </c>
      <c r="L60" s="262"/>
      <c r="M60" s="325"/>
      <c r="V60" s="270"/>
      <c r="W60" s="270" t="s">
        <v>1250</v>
      </c>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70"/>
      <c r="FC60" s="270"/>
      <c r="FD60" s="270"/>
      <c r="FE60" s="270"/>
      <c r="FF60" s="270"/>
      <c r="FG60" s="270"/>
      <c r="FH60" s="270"/>
      <c r="FI60" s="270"/>
      <c r="FJ60" s="270"/>
      <c r="FK60" s="270"/>
      <c r="FL60" s="270"/>
      <c r="FM60" s="270"/>
      <c r="FN60" s="270"/>
      <c r="FO60" s="270"/>
      <c r="FP60" s="270"/>
      <c r="FQ60" s="270"/>
      <c r="FR60" s="270"/>
      <c r="FS60" s="270"/>
      <c r="FT60" s="270"/>
      <c r="FU60" s="270"/>
      <c r="FV60" s="270"/>
      <c r="FW60" s="270"/>
      <c r="FX60" s="270"/>
      <c r="FY60" s="270"/>
      <c r="FZ60" s="270"/>
      <c r="GA60" s="270"/>
      <c r="GB60" s="270"/>
      <c r="GC60" s="270"/>
      <c r="GD60" s="270"/>
      <c r="GE60" s="270"/>
      <c r="GF60" s="270"/>
      <c r="GG60" s="270"/>
      <c r="GH60" s="270"/>
      <c r="GI60" s="270"/>
      <c r="GJ60" s="270"/>
      <c r="GK60" s="270"/>
      <c r="GL60" s="270"/>
      <c r="GM60" s="270"/>
      <c r="GN60" s="270"/>
      <c r="GO60" s="270"/>
      <c r="GP60" s="270"/>
      <c r="GQ60" s="270"/>
      <c r="GR60" s="270"/>
      <c r="GS60" s="270"/>
      <c r="GT60" s="270"/>
      <c r="GU60" s="270"/>
      <c r="GV60" s="270"/>
      <c r="GW60" s="270"/>
      <c r="GX60" s="270"/>
      <c r="GY60" s="270"/>
      <c r="GZ60" s="270"/>
      <c r="HA60" s="270"/>
      <c r="HB60" s="270"/>
      <c r="HC60" s="270"/>
      <c r="HD60" s="270"/>
      <c r="HE60" s="270"/>
      <c r="HF60" s="270"/>
      <c r="HG60" s="270"/>
      <c r="HH60" s="270"/>
      <c r="HI60" s="270"/>
      <c r="HJ60" s="270"/>
      <c r="HK60" s="270"/>
      <c r="HL60" s="270"/>
      <c r="HM60" s="270"/>
      <c r="HN60" s="270"/>
      <c r="HO60" s="270"/>
      <c r="HP60" s="270"/>
      <c r="HQ60" s="270"/>
      <c r="HR60" s="270"/>
      <c r="HS60" s="270"/>
      <c r="HT60" s="270"/>
      <c r="HU60" s="270"/>
      <c r="HV60" s="270"/>
      <c r="HW60" s="270"/>
      <c r="HX60" s="270"/>
      <c r="HY60" s="270"/>
      <c r="HZ60" s="270"/>
      <c r="IA60" s="270"/>
      <c r="IB60" s="270"/>
      <c r="IC60" s="270"/>
      <c r="ID60" s="270"/>
      <c r="IE60" s="270"/>
      <c r="IF60" s="270"/>
      <c r="IG60" s="270"/>
      <c r="IH60" s="270"/>
      <c r="II60" s="270"/>
      <c r="IJ60" s="270"/>
      <c r="IK60" s="270"/>
      <c r="IL60" s="270"/>
      <c r="IM60" s="270"/>
      <c r="IN60" s="270"/>
    </row>
    <row r="61" spans="1:248" s="41" customFormat="1" ht="18" customHeight="1">
      <c r="A61" s="205"/>
      <c r="B61" s="443"/>
      <c r="C61" s="452" t="s">
        <v>1021</v>
      </c>
      <c r="D61" s="205"/>
      <c r="E61" s="444">
        <v>242</v>
      </c>
      <c r="F61" s="205"/>
      <c r="G61" s="444"/>
      <c r="H61" s="205"/>
      <c r="I61" s="22">
        <v>0</v>
      </c>
      <c r="J61" s="23"/>
      <c r="K61" s="22">
        <v>0</v>
      </c>
      <c r="L61" s="262"/>
      <c r="M61" s="325"/>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270"/>
      <c r="CI61" s="270"/>
      <c r="CJ61" s="270"/>
      <c r="CK61" s="270"/>
      <c r="CL61" s="270"/>
      <c r="CM61" s="270"/>
      <c r="CN61" s="270"/>
      <c r="CO61" s="270"/>
      <c r="CP61" s="270"/>
      <c r="CQ61" s="270"/>
      <c r="CR61" s="270"/>
      <c r="CS61" s="270"/>
      <c r="CT61" s="270"/>
      <c r="CU61" s="270"/>
      <c r="CV61" s="270"/>
      <c r="CW61" s="270"/>
      <c r="CX61" s="270"/>
      <c r="CY61" s="270"/>
      <c r="CZ61" s="270"/>
      <c r="DA61" s="270"/>
      <c r="DB61" s="270"/>
      <c r="DC61" s="270"/>
      <c r="DD61" s="270"/>
      <c r="DE61" s="270"/>
      <c r="DF61" s="270"/>
      <c r="DG61" s="270"/>
      <c r="DH61" s="270"/>
      <c r="DI61" s="270"/>
      <c r="DJ61" s="270"/>
      <c r="DK61" s="270"/>
      <c r="DL61" s="270"/>
      <c r="DM61" s="270"/>
      <c r="DN61" s="270"/>
      <c r="DO61" s="270"/>
      <c r="DP61" s="270"/>
      <c r="DQ61" s="270"/>
      <c r="DR61" s="270"/>
      <c r="DS61" s="270"/>
      <c r="DT61" s="270"/>
      <c r="DU61" s="270"/>
      <c r="DV61" s="270"/>
      <c r="DW61" s="270"/>
      <c r="DX61" s="270"/>
      <c r="DY61" s="270"/>
      <c r="DZ61" s="270"/>
      <c r="EA61" s="270"/>
      <c r="EB61" s="270"/>
      <c r="EC61" s="270"/>
      <c r="ED61" s="270"/>
      <c r="EE61" s="270"/>
      <c r="EF61" s="270"/>
      <c r="EG61" s="270"/>
      <c r="EH61" s="270"/>
      <c r="EI61" s="270"/>
      <c r="EJ61" s="270"/>
      <c r="EK61" s="270"/>
      <c r="EL61" s="270"/>
      <c r="EM61" s="270"/>
      <c r="EN61" s="270"/>
      <c r="EO61" s="270"/>
      <c r="EP61" s="270"/>
      <c r="EQ61" s="270"/>
      <c r="ER61" s="270"/>
      <c r="ES61" s="270"/>
      <c r="ET61" s="270"/>
      <c r="EU61" s="270"/>
      <c r="EV61" s="270"/>
      <c r="EW61" s="270"/>
      <c r="EX61" s="270"/>
      <c r="EY61" s="270"/>
      <c r="EZ61" s="270"/>
      <c r="FA61" s="270"/>
      <c r="FB61" s="270"/>
      <c r="FC61" s="270"/>
      <c r="FD61" s="270"/>
      <c r="FE61" s="270"/>
      <c r="FF61" s="270"/>
      <c r="FG61" s="270"/>
      <c r="FH61" s="270"/>
      <c r="FI61" s="270"/>
      <c r="FJ61" s="270"/>
      <c r="FK61" s="270"/>
      <c r="FL61" s="270"/>
      <c r="FM61" s="270"/>
      <c r="FN61" s="270"/>
      <c r="FO61" s="270"/>
      <c r="FP61" s="270"/>
      <c r="FQ61" s="270"/>
      <c r="FR61" s="270"/>
      <c r="FS61" s="270"/>
      <c r="FT61" s="270"/>
      <c r="FU61" s="270"/>
      <c r="FV61" s="270"/>
      <c r="FW61" s="270"/>
      <c r="FX61" s="270"/>
      <c r="FY61" s="270"/>
      <c r="FZ61" s="270"/>
      <c r="GA61" s="270"/>
      <c r="GB61" s="270"/>
      <c r="GC61" s="270"/>
      <c r="GD61" s="270"/>
      <c r="GE61" s="270"/>
      <c r="GF61" s="270"/>
      <c r="GG61" s="270"/>
      <c r="GH61" s="270"/>
      <c r="GI61" s="270"/>
      <c r="GJ61" s="270"/>
      <c r="GK61" s="270"/>
      <c r="GL61" s="270"/>
      <c r="GM61" s="270"/>
      <c r="GN61" s="270"/>
      <c r="GO61" s="270"/>
      <c r="GP61" s="270"/>
      <c r="GQ61" s="270"/>
      <c r="GR61" s="270"/>
      <c r="GS61" s="270"/>
      <c r="GT61" s="270"/>
      <c r="GU61" s="270"/>
      <c r="GV61" s="270"/>
      <c r="GW61" s="270"/>
      <c r="GX61" s="270"/>
      <c r="GY61" s="270"/>
      <c r="GZ61" s="270"/>
      <c r="HA61" s="270"/>
      <c r="HB61" s="270"/>
      <c r="HC61" s="270"/>
      <c r="HD61" s="270"/>
      <c r="HE61" s="270"/>
      <c r="HF61" s="270"/>
      <c r="HG61" s="270"/>
      <c r="HH61" s="270"/>
      <c r="HI61" s="270"/>
      <c r="HJ61" s="270"/>
      <c r="HK61" s="270"/>
      <c r="HL61" s="270"/>
      <c r="HM61" s="270"/>
      <c r="HN61" s="270"/>
      <c r="HO61" s="270"/>
      <c r="HP61" s="270"/>
      <c r="HQ61" s="270"/>
      <c r="HR61" s="270"/>
      <c r="HS61" s="270"/>
      <c r="HT61" s="270"/>
      <c r="HU61" s="270"/>
      <c r="HV61" s="270"/>
      <c r="HW61" s="270"/>
      <c r="HX61" s="270"/>
      <c r="HY61" s="270"/>
      <c r="HZ61" s="270"/>
      <c r="IA61" s="270"/>
      <c r="IB61" s="270"/>
      <c r="IC61" s="270"/>
      <c r="ID61" s="270"/>
      <c r="IE61" s="270"/>
      <c r="IF61" s="270"/>
      <c r="IG61" s="270"/>
      <c r="IH61" s="270"/>
      <c r="II61" s="270"/>
      <c r="IJ61" s="270"/>
      <c r="IK61" s="270"/>
      <c r="IL61" s="270"/>
      <c r="IM61" s="270"/>
      <c r="IN61" s="270"/>
    </row>
    <row r="62" spans="1:248" s="42" customFormat="1" ht="30" customHeight="1">
      <c r="A62" s="193" t="s">
        <v>1027</v>
      </c>
      <c r="B62" s="193" t="s">
        <v>497</v>
      </c>
      <c r="C62" s="193"/>
      <c r="D62" s="193"/>
      <c r="E62" s="441">
        <v>250</v>
      </c>
      <c r="F62" s="193"/>
      <c r="G62" s="441" t="s">
        <v>914</v>
      </c>
      <c r="H62" s="193"/>
      <c r="I62" s="166">
        <f>SUM(I63:I66)</f>
        <v>39306774338</v>
      </c>
      <c r="J62" s="442"/>
      <c r="K62" s="166">
        <f>SUM(K63:K66)</f>
        <v>39306774337.94766</v>
      </c>
      <c r="L62" s="262">
        <f t="shared" si="1"/>
        <v>0.052337646484375</v>
      </c>
      <c r="M62" s="325">
        <f t="shared" si="0"/>
        <v>1.3315172095881455E-12</v>
      </c>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0"/>
      <c r="CC62" s="270"/>
      <c r="CD62" s="270"/>
      <c r="CE62" s="270"/>
      <c r="CF62" s="270"/>
      <c r="CG62" s="270"/>
      <c r="CH62" s="270"/>
      <c r="CI62" s="270"/>
      <c r="CJ62" s="270"/>
      <c r="CK62" s="270"/>
      <c r="CL62" s="270"/>
      <c r="CM62" s="270"/>
      <c r="CN62" s="270"/>
      <c r="CO62" s="270"/>
      <c r="CP62" s="270"/>
      <c r="CQ62" s="270"/>
      <c r="CR62" s="270"/>
      <c r="CS62" s="270"/>
      <c r="CT62" s="270"/>
      <c r="CU62" s="270"/>
      <c r="CV62" s="270"/>
      <c r="CW62" s="270"/>
      <c r="CX62" s="270"/>
      <c r="CY62" s="270"/>
      <c r="CZ62" s="270"/>
      <c r="DA62" s="270"/>
      <c r="DB62" s="270"/>
      <c r="DC62" s="270"/>
      <c r="DD62" s="270"/>
      <c r="DE62" s="270"/>
      <c r="DF62" s="270"/>
      <c r="DG62" s="270"/>
      <c r="DH62" s="270"/>
      <c r="DI62" s="270"/>
      <c r="DJ62" s="270"/>
      <c r="DK62" s="270"/>
      <c r="DL62" s="270"/>
      <c r="DM62" s="270"/>
      <c r="DN62" s="270"/>
      <c r="DO62" s="270"/>
      <c r="DP62" s="270"/>
      <c r="DQ62" s="270"/>
      <c r="DR62" s="270"/>
      <c r="DS62" s="270"/>
      <c r="DT62" s="270"/>
      <c r="DU62" s="270"/>
      <c r="DV62" s="270"/>
      <c r="DW62" s="270"/>
      <c r="DX62" s="270"/>
      <c r="DY62" s="270"/>
      <c r="DZ62" s="270"/>
      <c r="EA62" s="270"/>
      <c r="EB62" s="270"/>
      <c r="EC62" s="270"/>
      <c r="ED62" s="270"/>
      <c r="EE62" s="270"/>
      <c r="EF62" s="270"/>
      <c r="EG62" s="270"/>
      <c r="EH62" s="270"/>
      <c r="EI62" s="270"/>
      <c r="EJ62" s="270"/>
      <c r="EK62" s="270"/>
      <c r="EL62" s="270"/>
      <c r="EM62" s="270"/>
      <c r="EN62" s="270"/>
      <c r="EO62" s="270"/>
      <c r="EP62" s="270"/>
      <c r="EQ62" s="270"/>
      <c r="ER62" s="270"/>
      <c r="ES62" s="270"/>
      <c r="ET62" s="270"/>
      <c r="EU62" s="270"/>
      <c r="EV62" s="270"/>
      <c r="EW62" s="270"/>
      <c r="EX62" s="270"/>
      <c r="EY62" s="270"/>
      <c r="EZ62" s="270"/>
      <c r="FA62" s="270"/>
      <c r="FB62" s="270"/>
      <c r="FC62" s="270"/>
      <c r="FD62" s="270"/>
      <c r="FE62" s="270"/>
      <c r="FF62" s="270"/>
      <c r="FG62" s="270"/>
      <c r="FH62" s="270"/>
      <c r="FI62" s="270"/>
      <c r="FJ62" s="270"/>
      <c r="FK62" s="270"/>
      <c r="FL62" s="270"/>
      <c r="FM62" s="270"/>
      <c r="FN62" s="270"/>
      <c r="FO62" s="270"/>
      <c r="FP62" s="270"/>
      <c r="FQ62" s="270"/>
      <c r="FR62" s="270"/>
      <c r="FS62" s="270"/>
      <c r="FT62" s="270"/>
      <c r="FU62" s="270"/>
      <c r="FV62" s="270"/>
      <c r="FW62" s="270"/>
      <c r="FX62" s="270"/>
      <c r="FY62" s="270"/>
      <c r="FZ62" s="270"/>
      <c r="GA62" s="270"/>
      <c r="GB62" s="270"/>
      <c r="GC62" s="270"/>
      <c r="GD62" s="270"/>
      <c r="GE62" s="270"/>
      <c r="GF62" s="270"/>
      <c r="GG62" s="270"/>
      <c r="GH62" s="270"/>
      <c r="GI62" s="270"/>
      <c r="GJ62" s="270"/>
      <c r="GK62" s="270"/>
      <c r="GL62" s="270"/>
      <c r="GM62" s="270"/>
      <c r="GN62" s="270"/>
      <c r="GO62" s="270"/>
      <c r="GP62" s="270"/>
      <c r="GQ62" s="270"/>
      <c r="GR62" s="270"/>
      <c r="GS62" s="270"/>
      <c r="GT62" s="270"/>
      <c r="GU62" s="270"/>
      <c r="GV62" s="270"/>
      <c r="GW62" s="270"/>
      <c r="GX62" s="270"/>
      <c r="GY62" s="270"/>
      <c r="GZ62" s="270"/>
      <c r="HA62" s="270"/>
      <c r="HB62" s="270"/>
      <c r="HC62" s="270"/>
      <c r="HD62" s="270"/>
      <c r="HE62" s="270"/>
      <c r="HF62" s="270"/>
      <c r="HG62" s="270"/>
      <c r="HH62" s="270"/>
      <c r="HI62" s="270"/>
      <c r="HJ62" s="270"/>
      <c r="HK62" s="270"/>
      <c r="HL62" s="270"/>
      <c r="HM62" s="270"/>
      <c r="HN62" s="270"/>
      <c r="HO62" s="270"/>
      <c r="HP62" s="270"/>
      <c r="HQ62" s="270"/>
      <c r="HR62" s="270"/>
      <c r="HS62" s="270"/>
      <c r="HT62" s="270"/>
      <c r="HU62" s="270"/>
      <c r="HV62" s="270"/>
      <c r="HW62" s="270"/>
      <c r="HX62" s="270"/>
      <c r="HY62" s="270"/>
      <c r="HZ62" s="270"/>
      <c r="IA62" s="270"/>
      <c r="IB62" s="270"/>
      <c r="IC62" s="270"/>
      <c r="ID62" s="270"/>
      <c r="IE62" s="270"/>
      <c r="IF62" s="270"/>
      <c r="IG62" s="270"/>
      <c r="IH62" s="270"/>
      <c r="II62" s="270"/>
      <c r="IJ62" s="270"/>
      <c r="IK62" s="270"/>
      <c r="IL62" s="270"/>
      <c r="IM62" s="270"/>
      <c r="IN62" s="270"/>
    </row>
    <row r="63" spans="1:248" s="42" customFormat="1" ht="15.75" customHeight="1">
      <c r="A63" s="193"/>
      <c r="B63" s="364" t="s">
        <v>943</v>
      </c>
      <c r="C63" s="205" t="s">
        <v>1028</v>
      </c>
      <c r="D63" s="205"/>
      <c r="E63" s="444">
        <v>251</v>
      </c>
      <c r="F63" s="205"/>
      <c r="G63" s="444"/>
      <c r="H63" s="205"/>
      <c r="I63" s="93">
        <v>57856893442</v>
      </c>
      <c r="J63" s="23"/>
      <c r="K63" s="22">
        <v>57856893442</v>
      </c>
      <c r="L63" s="262">
        <f t="shared" si="1"/>
        <v>0</v>
      </c>
      <c r="M63" s="325">
        <f t="shared" si="0"/>
        <v>0</v>
      </c>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c r="EI63" s="270"/>
      <c r="EJ63" s="270"/>
      <c r="EK63" s="270"/>
      <c r="EL63" s="270"/>
      <c r="EM63" s="270"/>
      <c r="EN63" s="270"/>
      <c r="EO63" s="270"/>
      <c r="EP63" s="270"/>
      <c r="EQ63" s="270"/>
      <c r="ER63" s="270"/>
      <c r="ES63" s="270"/>
      <c r="ET63" s="270"/>
      <c r="EU63" s="270"/>
      <c r="EV63" s="270"/>
      <c r="EW63" s="270"/>
      <c r="EX63" s="270"/>
      <c r="EY63" s="270"/>
      <c r="EZ63" s="270"/>
      <c r="FA63" s="270"/>
      <c r="FB63" s="270"/>
      <c r="FC63" s="270"/>
      <c r="FD63" s="270"/>
      <c r="FE63" s="270"/>
      <c r="FF63" s="270"/>
      <c r="FG63" s="270"/>
      <c r="FH63" s="270"/>
      <c r="FI63" s="270"/>
      <c r="FJ63" s="270"/>
      <c r="FK63" s="270"/>
      <c r="FL63" s="270"/>
      <c r="FM63" s="270"/>
      <c r="FN63" s="270"/>
      <c r="FO63" s="270"/>
      <c r="FP63" s="270"/>
      <c r="FQ63" s="270"/>
      <c r="FR63" s="270"/>
      <c r="FS63" s="270"/>
      <c r="FT63" s="270"/>
      <c r="FU63" s="270"/>
      <c r="FV63" s="270"/>
      <c r="FW63" s="270"/>
      <c r="FX63" s="270"/>
      <c r="FY63" s="270"/>
      <c r="FZ63" s="270"/>
      <c r="GA63" s="270"/>
      <c r="GB63" s="270"/>
      <c r="GC63" s="270"/>
      <c r="GD63" s="270"/>
      <c r="GE63" s="270"/>
      <c r="GF63" s="270"/>
      <c r="GG63" s="270"/>
      <c r="GH63" s="270"/>
      <c r="GI63" s="270"/>
      <c r="GJ63" s="270"/>
      <c r="GK63" s="270"/>
      <c r="GL63" s="270"/>
      <c r="GM63" s="270"/>
      <c r="GN63" s="270"/>
      <c r="GO63" s="270"/>
      <c r="GP63" s="270"/>
      <c r="GQ63" s="270"/>
      <c r="GR63" s="270"/>
      <c r="GS63" s="270"/>
      <c r="GT63" s="270"/>
      <c r="GU63" s="270"/>
      <c r="GV63" s="270"/>
      <c r="GW63" s="270"/>
      <c r="GX63" s="270"/>
      <c r="GY63" s="270"/>
      <c r="GZ63" s="270"/>
      <c r="HA63" s="270"/>
      <c r="HB63" s="270"/>
      <c r="HC63" s="270"/>
      <c r="HD63" s="270"/>
      <c r="HE63" s="270"/>
      <c r="HF63" s="270"/>
      <c r="HG63" s="270"/>
      <c r="HH63" s="270"/>
      <c r="HI63" s="270"/>
      <c r="HJ63" s="270"/>
      <c r="HK63" s="270"/>
      <c r="HL63" s="270"/>
      <c r="HM63" s="270"/>
      <c r="HN63" s="270"/>
      <c r="HO63" s="270"/>
      <c r="HP63" s="270"/>
      <c r="HQ63" s="270"/>
      <c r="HR63" s="270"/>
      <c r="HS63" s="270"/>
      <c r="HT63" s="270"/>
      <c r="HU63" s="270"/>
      <c r="HV63" s="270"/>
      <c r="HW63" s="270"/>
      <c r="HX63" s="270"/>
      <c r="HY63" s="270"/>
      <c r="HZ63" s="270"/>
      <c r="IA63" s="270"/>
      <c r="IB63" s="270"/>
      <c r="IC63" s="270"/>
      <c r="ID63" s="270"/>
      <c r="IE63" s="270"/>
      <c r="IF63" s="270"/>
      <c r="IG63" s="270"/>
      <c r="IH63" s="270"/>
      <c r="II63" s="270"/>
      <c r="IJ63" s="270"/>
      <c r="IK63" s="270"/>
      <c r="IL63" s="270"/>
      <c r="IM63" s="270"/>
      <c r="IN63" s="270"/>
    </row>
    <row r="64" spans="1:248" s="42" customFormat="1" ht="15.75" customHeight="1">
      <c r="A64" s="193"/>
      <c r="B64" s="364" t="s">
        <v>946</v>
      </c>
      <c r="C64" s="205" t="s">
        <v>1029</v>
      </c>
      <c r="D64" s="205"/>
      <c r="E64" s="444">
        <v>252</v>
      </c>
      <c r="F64" s="205"/>
      <c r="G64" s="444"/>
      <c r="H64" s="205"/>
      <c r="I64" s="22">
        <v>0</v>
      </c>
      <c r="J64" s="23"/>
      <c r="K64" s="22">
        <v>0</v>
      </c>
      <c r="L64" s="262"/>
      <c r="M64" s="325"/>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c r="BS64" s="270"/>
      <c r="BT64" s="270"/>
      <c r="BU64" s="270"/>
      <c r="BV64" s="270"/>
      <c r="BW64" s="270"/>
      <c r="BX64" s="270"/>
      <c r="BY64" s="270"/>
      <c r="BZ64" s="270"/>
      <c r="CA64" s="270"/>
      <c r="CB64" s="270"/>
      <c r="CC64" s="270"/>
      <c r="CD64" s="270"/>
      <c r="CE64" s="270"/>
      <c r="CF64" s="270"/>
      <c r="CG64" s="270"/>
      <c r="CH64" s="270"/>
      <c r="CI64" s="270"/>
      <c r="CJ64" s="270"/>
      <c r="CK64" s="270"/>
      <c r="CL64" s="270"/>
      <c r="CM64" s="270"/>
      <c r="CN64" s="270"/>
      <c r="CO64" s="270"/>
      <c r="CP64" s="270"/>
      <c r="CQ64" s="270"/>
      <c r="CR64" s="270"/>
      <c r="CS64" s="270"/>
      <c r="CT64" s="270"/>
      <c r="CU64" s="270"/>
      <c r="CV64" s="270"/>
      <c r="CW64" s="270"/>
      <c r="CX64" s="270"/>
      <c r="CY64" s="270"/>
      <c r="CZ64" s="270"/>
      <c r="DA64" s="270"/>
      <c r="DB64" s="270"/>
      <c r="DC64" s="270"/>
      <c r="DD64" s="270"/>
      <c r="DE64" s="270"/>
      <c r="DF64" s="270"/>
      <c r="DG64" s="270"/>
      <c r="DH64" s="270"/>
      <c r="DI64" s="270"/>
      <c r="DJ64" s="270"/>
      <c r="DK64" s="270"/>
      <c r="DL64" s="270"/>
      <c r="DM64" s="270"/>
      <c r="DN64" s="270"/>
      <c r="DO64" s="270"/>
      <c r="DP64" s="270"/>
      <c r="DQ64" s="270"/>
      <c r="DR64" s="270"/>
      <c r="DS64" s="270"/>
      <c r="DT64" s="270"/>
      <c r="DU64" s="270"/>
      <c r="DV64" s="270"/>
      <c r="DW64" s="270"/>
      <c r="DX64" s="270"/>
      <c r="DY64" s="270"/>
      <c r="DZ64" s="270"/>
      <c r="EA64" s="270"/>
      <c r="EB64" s="270"/>
      <c r="EC64" s="270"/>
      <c r="ED64" s="270"/>
      <c r="EE64" s="270"/>
      <c r="EF64" s="270"/>
      <c r="EG64" s="270"/>
      <c r="EH64" s="270"/>
      <c r="EI64" s="270"/>
      <c r="EJ64" s="270"/>
      <c r="EK64" s="270"/>
      <c r="EL64" s="270"/>
      <c r="EM64" s="270"/>
      <c r="EN64" s="270"/>
      <c r="EO64" s="270"/>
      <c r="EP64" s="270"/>
      <c r="EQ64" s="270"/>
      <c r="ER64" s="270"/>
      <c r="ES64" s="270"/>
      <c r="ET64" s="270"/>
      <c r="EU64" s="270"/>
      <c r="EV64" s="270"/>
      <c r="EW64" s="270"/>
      <c r="EX64" s="270"/>
      <c r="EY64" s="270"/>
      <c r="EZ64" s="270"/>
      <c r="FA64" s="270"/>
      <c r="FB64" s="270"/>
      <c r="FC64" s="270"/>
      <c r="FD64" s="270"/>
      <c r="FE64" s="270"/>
      <c r="FF64" s="270"/>
      <c r="FG64" s="270"/>
      <c r="FH64" s="270"/>
      <c r="FI64" s="270"/>
      <c r="FJ64" s="270"/>
      <c r="FK64" s="270"/>
      <c r="FL64" s="270"/>
      <c r="FM64" s="270"/>
      <c r="FN64" s="270"/>
      <c r="FO64" s="270"/>
      <c r="FP64" s="270"/>
      <c r="FQ64" s="270"/>
      <c r="FR64" s="270"/>
      <c r="FS64" s="270"/>
      <c r="FT64" s="270"/>
      <c r="FU64" s="270"/>
      <c r="FV64" s="270"/>
      <c r="FW64" s="270"/>
      <c r="FX64" s="270"/>
      <c r="FY64" s="270"/>
      <c r="FZ64" s="270"/>
      <c r="GA64" s="270"/>
      <c r="GB64" s="270"/>
      <c r="GC64" s="270"/>
      <c r="GD64" s="270"/>
      <c r="GE64" s="270"/>
      <c r="GF64" s="270"/>
      <c r="GG64" s="270"/>
      <c r="GH64" s="270"/>
      <c r="GI64" s="270"/>
      <c r="GJ64" s="270"/>
      <c r="GK64" s="270"/>
      <c r="GL64" s="270"/>
      <c r="GM64" s="270"/>
      <c r="GN64" s="270"/>
      <c r="GO64" s="270"/>
      <c r="GP64" s="270"/>
      <c r="GQ64" s="270"/>
      <c r="GR64" s="270"/>
      <c r="GS64" s="270"/>
      <c r="GT64" s="270"/>
      <c r="GU64" s="270"/>
      <c r="GV64" s="270"/>
      <c r="GW64" s="270"/>
      <c r="GX64" s="270"/>
      <c r="GY64" s="270"/>
      <c r="GZ64" s="270"/>
      <c r="HA64" s="270"/>
      <c r="HB64" s="270"/>
      <c r="HC64" s="270"/>
      <c r="HD64" s="270"/>
      <c r="HE64" s="270"/>
      <c r="HF64" s="270"/>
      <c r="HG64" s="270"/>
      <c r="HH64" s="270"/>
      <c r="HI64" s="270"/>
      <c r="HJ64" s="270"/>
      <c r="HK64" s="270"/>
      <c r="HL64" s="270"/>
      <c r="HM64" s="270"/>
      <c r="HN64" s="270"/>
      <c r="HO64" s="270"/>
      <c r="HP64" s="270"/>
      <c r="HQ64" s="270"/>
      <c r="HR64" s="270"/>
      <c r="HS64" s="270"/>
      <c r="HT64" s="270"/>
      <c r="HU64" s="270"/>
      <c r="HV64" s="270"/>
      <c r="HW64" s="270"/>
      <c r="HX64" s="270"/>
      <c r="HY64" s="270"/>
      <c r="HZ64" s="270"/>
      <c r="IA64" s="270"/>
      <c r="IB64" s="270"/>
      <c r="IC64" s="270"/>
      <c r="ID64" s="270"/>
      <c r="IE64" s="270"/>
      <c r="IF64" s="270"/>
      <c r="IG64" s="270"/>
      <c r="IH64" s="270"/>
      <c r="II64" s="270"/>
      <c r="IJ64" s="270"/>
      <c r="IK64" s="270"/>
      <c r="IL64" s="270"/>
      <c r="IM64" s="270"/>
      <c r="IN64" s="270"/>
    </row>
    <row r="65" spans="1:248" s="42" customFormat="1" ht="15.75" customHeight="1">
      <c r="A65" s="193"/>
      <c r="B65" s="364" t="s">
        <v>949</v>
      </c>
      <c r="C65" s="205" t="s">
        <v>1030</v>
      </c>
      <c r="D65" s="205"/>
      <c r="E65" s="444">
        <v>258</v>
      </c>
      <c r="F65" s="205"/>
      <c r="G65" s="444"/>
      <c r="H65" s="205"/>
      <c r="I65" s="22">
        <v>0</v>
      </c>
      <c r="J65" s="23"/>
      <c r="K65" s="22">
        <v>0</v>
      </c>
      <c r="L65" s="262"/>
      <c r="M65" s="325"/>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c r="EI65" s="270"/>
      <c r="EJ65" s="270"/>
      <c r="EK65" s="270"/>
      <c r="EL65" s="270"/>
      <c r="EM65" s="270"/>
      <c r="EN65" s="270"/>
      <c r="EO65" s="270"/>
      <c r="EP65" s="270"/>
      <c r="EQ65" s="270"/>
      <c r="ER65" s="270"/>
      <c r="ES65" s="270"/>
      <c r="ET65" s="270"/>
      <c r="EU65" s="270"/>
      <c r="EV65" s="270"/>
      <c r="EW65" s="270"/>
      <c r="EX65" s="270"/>
      <c r="EY65" s="270"/>
      <c r="EZ65" s="270"/>
      <c r="FA65" s="270"/>
      <c r="FB65" s="270"/>
      <c r="FC65" s="270"/>
      <c r="FD65" s="270"/>
      <c r="FE65" s="270"/>
      <c r="FF65" s="270"/>
      <c r="FG65" s="270"/>
      <c r="FH65" s="270"/>
      <c r="FI65" s="270"/>
      <c r="FJ65" s="270"/>
      <c r="FK65" s="270"/>
      <c r="FL65" s="270"/>
      <c r="FM65" s="270"/>
      <c r="FN65" s="270"/>
      <c r="FO65" s="270"/>
      <c r="FP65" s="270"/>
      <c r="FQ65" s="270"/>
      <c r="FR65" s="270"/>
      <c r="FS65" s="270"/>
      <c r="FT65" s="270"/>
      <c r="FU65" s="270"/>
      <c r="FV65" s="270"/>
      <c r="FW65" s="270"/>
      <c r="FX65" s="270"/>
      <c r="FY65" s="270"/>
      <c r="FZ65" s="270"/>
      <c r="GA65" s="270"/>
      <c r="GB65" s="270"/>
      <c r="GC65" s="270"/>
      <c r="GD65" s="270"/>
      <c r="GE65" s="270"/>
      <c r="GF65" s="270"/>
      <c r="GG65" s="270"/>
      <c r="GH65" s="270"/>
      <c r="GI65" s="270"/>
      <c r="GJ65" s="270"/>
      <c r="GK65" s="270"/>
      <c r="GL65" s="270"/>
      <c r="GM65" s="270"/>
      <c r="GN65" s="270"/>
      <c r="GO65" s="270"/>
      <c r="GP65" s="270"/>
      <c r="GQ65" s="270"/>
      <c r="GR65" s="270"/>
      <c r="GS65" s="270"/>
      <c r="GT65" s="270"/>
      <c r="GU65" s="270"/>
      <c r="GV65" s="270"/>
      <c r="GW65" s="270"/>
      <c r="GX65" s="270"/>
      <c r="GY65" s="270"/>
      <c r="GZ65" s="270"/>
      <c r="HA65" s="270"/>
      <c r="HB65" s="270"/>
      <c r="HC65" s="270"/>
      <c r="HD65" s="270"/>
      <c r="HE65" s="270"/>
      <c r="HF65" s="270"/>
      <c r="HG65" s="270"/>
      <c r="HH65" s="270"/>
      <c r="HI65" s="270"/>
      <c r="HJ65" s="270"/>
      <c r="HK65" s="270"/>
      <c r="HL65" s="270"/>
      <c r="HM65" s="270"/>
      <c r="HN65" s="270"/>
      <c r="HO65" s="270"/>
      <c r="HP65" s="270"/>
      <c r="HQ65" s="270"/>
      <c r="HR65" s="270"/>
      <c r="HS65" s="270"/>
      <c r="HT65" s="270"/>
      <c r="HU65" s="270"/>
      <c r="HV65" s="270"/>
      <c r="HW65" s="270"/>
      <c r="HX65" s="270"/>
      <c r="HY65" s="270"/>
      <c r="HZ65" s="270"/>
      <c r="IA65" s="270"/>
      <c r="IB65" s="270"/>
      <c r="IC65" s="270"/>
      <c r="ID65" s="270"/>
      <c r="IE65" s="270"/>
      <c r="IF65" s="270"/>
      <c r="IG65" s="270"/>
      <c r="IH65" s="270"/>
      <c r="II65" s="270"/>
      <c r="IJ65" s="270"/>
      <c r="IK65" s="270"/>
      <c r="IL65" s="270"/>
      <c r="IM65" s="270"/>
      <c r="IN65" s="270"/>
    </row>
    <row r="66" spans="1:248" s="42" customFormat="1" ht="15.75" customHeight="1">
      <c r="A66" s="193"/>
      <c r="B66" s="364" t="s">
        <v>952</v>
      </c>
      <c r="C66" s="205" t="s">
        <v>1031</v>
      </c>
      <c r="D66" s="205"/>
      <c r="E66" s="444">
        <v>259</v>
      </c>
      <c r="F66" s="205"/>
      <c r="G66" s="444"/>
      <c r="H66" s="205"/>
      <c r="I66" s="22">
        <v>-18550119104</v>
      </c>
      <c r="J66" s="23"/>
      <c r="K66" s="22">
        <v>-18550119104.052334</v>
      </c>
      <c r="L66" s="262"/>
      <c r="M66" s="325"/>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c r="CO66" s="270"/>
      <c r="CP66" s="270"/>
      <c r="CQ66" s="270"/>
      <c r="CR66" s="270"/>
      <c r="CS66" s="270"/>
      <c r="CT66" s="270"/>
      <c r="CU66" s="270"/>
      <c r="CV66" s="270"/>
      <c r="CW66" s="270"/>
      <c r="CX66" s="270"/>
      <c r="CY66" s="270"/>
      <c r="CZ66" s="270"/>
      <c r="DA66" s="270"/>
      <c r="DB66" s="270"/>
      <c r="DC66" s="270"/>
      <c r="DD66" s="270"/>
      <c r="DE66" s="270"/>
      <c r="DF66" s="270"/>
      <c r="DG66" s="270"/>
      <c r="DH66" s="270"/>
      <c r="DI66" s="270"/>
      <c r="DJ66" s="270"/>
      <c r="DK66" s="270"/>
      <c r="DL66" s="270"/>
      <c r="DM66" s="270"/>
      <c r="DN66" s="270"/>
      <c r="DO66" s="270"/>
      <c r="DP66" s="270"/>
      <c r="DQ66" s="270"/>
      <c r="DR66" s="270"/>
      <c r="DS66" s="270"/>
      <c r="DT66" s="270"/>
      <c r="DU66" s="270"/>
      <c r="DV66" s="270"/>
      <c r="DW66" s="270"/>
      <c r="DX66" s="270"/>
      <c r="DY66" s="270"/>
      <c r="DZ66" s="270"/>
      <c r="EA66" s="270"/>
      <c r="EB66" s="270"/>
      <c r="EC66" s="270"/>
      <c r="ED66" s="270"/>
      <c r="EE66" s="270"/>
      <c r="EF66" s="270"/>
      <c r="EG66" s="270"/>
      <c r="EH66" s="270"/>
      <c r="EI66" s="270"/>
      <c r="EJ66" s="270"/>
      <c r="EK66" s="270"/>
      <c r="EL66" s="270"/>
      <c r="EM66" s="270"/>
      <c r="EN66" s="270"/>
      <c r="EO66" s="270"/>
      <c r="EP66" s="270"/>
      <c r="EQ66" s="270"/>
      <c r="ER66" s="270"/>
      <c r="ES66" s="270"/>
      <c r="ET66" s="270"/>
      <c r="EU66" s="270"/>
      <c r="EV66" s="270"/>
      <c r="EW66" s="270"/>
      <c r="EX66" s="270"/>
      <c r="EY66" s="270"/>
      <c r="EZ66" s="270"/>
      <c r="FA66" s="270"/>
      <c r="FB66" s="270"/>
      <c r="FC66" s="270"/>
      <c r="FD66" s="270"/>
      <c r="FE66" s="270"/>
      <c r="FF66" s="270"/>
      <c r="FG66" s="270"/>
      <c r="FH66" s="270"/>
      <c r="FI66" s="270"/>
      <c r="FJ66" s="270"/>
      <c r="FK66" s="270"/>
      <c r="FL66" s="270"/>
      <c r="FM66" s="270"/>
      <c r="FN66" s="270"/>
      <c r="FO66" s="270"/>
      <c r="FP66" s="270"/>
      <c r="FQ66" s="270"/>
      <c r="FR66" s="270"/>
      <c r="FS66" s="270"/>
      <c r="FT66" s="270"/>
      <c r="FU66" s="270"/>
      <c r="FV66" s="270"/>
      <c r="FW66" s="270"/>
      <c r="FX66" s="270"/>
      <c r="FY66" s="270"/>
      <c r="FZ66" s="270"/>
      <c r="GA66" s="270"/>
      <c r="GB66" s="270"/>
      <c r="GC66" s="270"/>
      <c r="GD66" s="270"/>
      <c r="GE66" s="270"/>
      <c r="GF66" s="270"/>
      <c r="GG66" s="270"/>
      <c r="GH66" s="270"/>
      <c r="GI66" s="270"/>
      <c r="GJ66" s="270"/>
      <c r="GK66" s="270"/>
      <c r="GL66" s="270"/>
      <c r="GM66" s="270"/>
      <c r="GN66" s="270"/>
      <c r="GO66" s="270"/>
      <c r="GP66" s="270"/>
      <c r="GQ66" s="270"/>
      <c r="GR66" s="270"/>
      <c r="GS66" s="270"/>
      <c r="GT66" s="270"/>
      <c r="GU66" s="270"/>
      <c r="GV66" s="270"/>
      <c r="GW66" s="270"/>
      <c r="GX66" s="270"/>
      <c r="GY66" s="270"/>
      <c r="GZ66" s="270"/>
      <c r="HA66" s="270"/>
      <c r="HB66" s="270"/>
      <c r="HC66" s="270"/>
      <c r="HD66" s="270"/>
      <c r="HE66" s="270"/>
      <c r="HF66" s="270"/>
      <c r="HG66" s="270"/>
      <c r="HH66" s="270"/>
      <c r="HI66" s="270"/>
      <c r="HJ66" s="270"/>
      <c r="HK66" s="270"/>
      <c r="HL66" s="270"/>
      <c r="HM66" s="270"/>
      <c r="HN66" s="270"/>
      <c r="HO66" s="270"/>
      <c r="HP66" s="270"/>
      <c r="HQ66" s="270"/>
      <c r="HR66" s="270"/>
      <c r="HS66" s="270"/>
      <c r="HT66" s="270"/>
      <c r="HU66" s="270"/>
      <c r="HV66" s="270"/>
      <c r="HW66" s="270"/>
      <c r="HX66" s="270"/>
      <c r="HY66" s="270"/>
      <c r="HZ66" s="270"/>
      <c r="IA66" s="270"/>
      <c r="IB66" s="270"/>
      <c r="IC66" s="270"/>
      <c r="ID66" s="270"/>
      <c r="IE66" s="270"/>
      <c r="IF66" s="270"/>
      <c r="IG66" s="270"/>
      <c r="IH66" s="270"/>
      <c r="II66" s="270"/>
      <c r="IJ66" s="270"/>
      <c r="IK66" s="270"/>
      <c r="IL66" s="270"/>
      <c r="IM66" s="270"/>
      <c r="IN66" s="270"/>
    </row>
    <row r="67" spans="1:248" s="42" customFormat="1" ht="30" customHeight="1">
      <c r="A67" s="193" t="s">
        <v>1032</v>
      </c>
      <c r="B67" s="193" t="s">
        <v>1033</v>
      </c>
      <c r="C67" s="270"/>
      <c r="D67" s="193"/>
      <c r="E67" s="441">
        <v>260</v>
      </c>
      <c r="F67" s="193"/>
      <c r="G67" s="441"/>
      <c r="H67" s="193"/>
      <c r="I67" s="166">
        <f>SUM(I68:I70)</f>
        <v>45950908</v>
      </c>
      <c r="J67" s="442"/>
      <c r="K67" s="166">
        <f>SUM(K68:K70)</f>
        <v>0</v>
      </c>
      <c r="L67" s="262">
        <f t="shared" si="1"/>
        <v>45950908</v>
      </c>
      <c r="M67" s="325" t="e">
        <f t="shared" si="0"/>
        <v>#DIV/0!</v>
      </c>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0"/>
      <c r="DF67" s="270"/>
      <c r="DG67" s="270"/>
      <c r="DH67" s="270"/>
      <c r="DI67" s="270"/>
      <c r="DJ67" s="270"/>
      <c r="DK67" s="270"/>
      <c r="DL67" s="270"/>
      <c r="DM67" s="270"/>
      <c r="DN67" s="270"/>
      <c r="DO67" s="270"/>
      <c r="DP67" s="270"/>
      <c r="DQ67" s="270"/>
      <c r="DR67" s="270"/>
      <c r="DS67" s="270"/>
      <c r="DT67" s="270"/>
      <c r="DU67" s="270"/>
      <c r="DV67" s="270"/>
      <c r="DW67" s="270"/>
      <c r="DX67" s="270"/>
      <c r="DY67" s="270"/>
      <c r="DZ67" s="270"/>
      <c r="EA67" s="270"/>
      <c r="EB67" s="270"/>
      <c r="EC67" s="270"/>
      <c r="ED67" s="270"/>
      <c r="EE67" s="270"/>
      <c r="EF67" s="270"/>
      <c r="EG67" s="270"/>
      <c r="EH67" s="270"/>
      <c r="EI67" s="270"/>
      <c r="EJ67" s="270"/>
      <c r="EK67" s="270"/>
      <c r="EL67" s="270"/>
      <c r="EM67" s="270"/>
      <c r="EN67" s="270"/>
      <c r="EO67" s="270"/>
      <c r="EP67" s="270"/>
      <c r="EQ67" s="270"/>
      <c r="ER67" s="270"/>
      <c r="ES67" s="270"/>
      <c r="ET67" s="270"/>
      <c r="EU67" s="270"/>
      <c r="EV67" s="270"/>
      <c r="EW67" s="270"/>
      <c r="EX67" s="270"/>
      <c r="EY67" s="270"/>
      <c r="EZ67" s="270"/>
      <c r="FA67" s="270"/>
      <c r="FB67" s="270"/>
      <c r="FC67" s="270"/>
      <c r="FD67" s="270"/>
      <c r="FE67" s="270"/>
      <c r="FF67" s="270"/>
      <c r="FG67" s="270"/>
      <c r="FH67" s="270"/>
      <c r="FI67" s="270"/>
      <c r="FJ67" s="270"/>
      <c r="FK67" s="270"/>
      <c r="FL67" s="270"/>
      <c r="FM67" s="270"/>
      <c r="FN67" s="270"/>
      <c r="FO67" s="270"/>
      <c r="FP67" s="270"/>
      <c r="FQ67" s="270"/>
      <c r="FR67" s="270"/>
      <c r="FS67" s="270"/>
      <c r="FT67" s="270"/>
      <c r="FU67" s="270"/>
      <c r="FV67" s="270"/>
      <c r="FW67" s="270"/>
      <c r="FX67" s="270"/>
      <c r="FY67" s="270"/>
      <c r="FZ67" s="270"/>
      <c r="GA67" s="270"/>
      <c r="GB67" s="270"/>
      <c r="GC67" s="270"/>
      <c r="GD67" s="270"/>
      <c r="GE67" s="270"/>
      <c r="GF67" s="270"/>
      <c r="GG67" s="270"/>
      <c r="GH67" s="270"/>
      <c r="GI67" s="270"/>
      <c r="GJ67" s="270"/>
      <c r="GK67" s="270"/>
      <c r="GL67" s="270"/>
      <c r="GM67" s="270"/>
      <c r="GN67" s="270"/>
      <c r="GO67" s="270"/>
      <c r="GP67" s="270"/>
      <c r="GQ67" s="270"/>
      <c r="GR67" s="270"/>
      <c r="GS67" s="270"/>
      <c r="GT67" s="270"/>
      <c r="GU67" s="270"/>
      <c r="GV67" s="270"/>
      <c r="GW67" s="270"/>
      <c r="GX67" s="270"/>
      <c r="GY67" s="270"/>
      <c r="GZ67" s="270"/>
      <c r="HA67" s="270"/>
      <c r="HB67" s="270"/>
      <c r="HC67" s="270"/>
      <c r="HD67" s="270"/>
      <c r="HE67" s="270"/>
      <c r="HF67" s="270"/>
      <c r="HG67" s="270"/>
      <c r="HH67" s="270"/>
      <c r="HI67" s="270"/>
      <c r="HJ67" s="270"/>
      <c r="HK67" s="270"/>
      <c r="HL67" s="270"/>
      <c r="HM67" s="270"/>
      <c r="HN67" s="270"/>
      <c r="HO67" s="270"/>
      <c r="HP67" s="270"/>
      <c r="HQ67" s="270"/>
      <c r="HR67" s="270"/>
      <c r="HS67" s="270"/>
      <c r="HT67" s="270"/>
      <c r="HU67" s="270"/>
      <c r="HV67" s="270"/>
      <c r="HW67" s="270"/>
      <c r="HX67" s="270"/>
      <c r="HY67" s="270"/>
      <c r="HZ67" s="270"/>
      <c r="IA67" s="270"/>
      <c r="IB67" s="270"/>
      <c r="IC67" s="270"/>
      <c r="ID67" s="270"/>
      <c r="IE67" s="270"/>
      <c r="IF67" s="270"/>
      <c r="IG67" s="270"/>
      <c r="IH67" s="270"/>
      <c r="II67" s="270"/>
      <c r="IJ67" s="270"/>
      <c r="IK67" s="270"/>
      <c r="IL67" s="270"/>
      <c r="IM67" s="270"/>
      <c r="IN67" s="270"/>
    </row>
    <row r="68" spans="1:248" s="42" customFormat="1" ht="15" customHeight="1">
      <c r="A68" s="193"/>
      <c r="B68" s="364" t="s">
        <v>943</v>
      </c>
      <c r="C68" s="205" t="s">
        <v>1034</v>
      </c>
      <c r="D68" s="205"/>
      <c r="E68" s="444">
        <v>261</v>
      </c>
      <c r="F68" s="205"/>
      <c r="G68" s="444"/>
      <c r="H68" s="205"/>
      <c r="I68" s="93">
        <v>45950908</v>
      </c>
      <c r="J68" s="442"/>
      <c r="K68" s="22">
        <v>0</v>
      </c>
      <c r="L68" s="262">
        <f t="shared" si="1"/>
        <v>45950908</v>
      </c>
      <c r="M68" s="325" t="e">
        <f t="shared" si="0"/>
        <v>#DIV/0!</v>
      </c>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c r="CO68" s="270"/>
      <c r="CP68" s="270"/>
      <c r="CQ68" s="270"/>
      <c r="CR68" s="270"/>
      <c r="CS68" s="270"/>
      <c r="CT68" s="270"/>
      <c r="CU68" s="270"/>
      <c r="CV68" s="270"/>
      <c r="CW68" s="270"/>
      <c r="CX68" s="270"/>
      <c r="CY68" s="270"/>
      <c r="CZ68" s="270"/>
      <c r="DA68" s="270"/>
      <c r="DB68" s="270"/>
      <c r="DC68" s="270"/>
      <c r="DD68" s="270"/>
      <c r="DE68" s="270"/>
      <c r="DF68" s="270"/>
      <c r="DG68" s="270"/>
      <c r="DH68" s="270"/>
      <c r="DI68" s="270"/>
      <c r="DJ68" s="270"/>
      <c r="DK68" s="270"/>
      <c r="DL68" s="270"/>
      <c r="DM68" s="270"/>
      <c r="DN68" s="270"/>
      <c r="DO68" s="270"/>
      <c r="DP68" s="270"/>
      <c r="DQ68" s="270"/>
      <c r="DR68" s="270"/>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270"/>
      <c r="ER68" s="270"/>
      <c r="ES68" s="270"/>
      <c r="ET68" s="270"/>
      <c r="EU68" s="270"/>
      <c r="EV68" s="270"/>
      <c r="EW68" s="270"/>
      <c r="EX68" s="270"/>
      <c r="EY68" s="270"/>
      <c r="EZ68" s="270"/>
      <c r="FA68" s="270"/>
      <c r="FB68" s="270"/>
      <c r="FC68" s="270"/>
      <c r="FD68" s="270"/>
      <c r="FE68" s="270"/>
      <c r="FF68" s="270"/>
      <c r="FG68" s="270"/>
      <c r="FH68" s="270"/>
      <c r="FI68" s="270"/>
      <c r="FJ68" s="270"/>
      <c r="FK68" s="270"/>
      <c r="FL68" s="270"/>
      <c r="FM68" s="270"/>
      <c r="FN68" s="270"/>
      <c r="FO68" s="270"/>
      <c r="FP68" s="270"/>
      <c r="FQ68" s="270"/>
      <c r="FR68" s="270"/>
      <c r="FS68" s="270"/>
      <c r="FT68" s="270"/>
      <c r="FU68" s="270"/>
      <c r="FV68" s="270"/>
      <c r="FW68" s="270"/>
      <c r="FX68" s="270"/>
      <c r="FY68" s="270"/>
      <c r="FZ68" s="270"/>
      <c r="GA68" s="270"/>
      <c r="GB68" s="270"/>
      <c r="GC68" s="270"/>
      <c r="GD68" s="270"/>
      <c r="GE68" s="270"/>
      <c r="GF68" s="270"/>
      <c r="GG68" s="270"/>
      <c r="GH68" s="270"/>
      <c r="GI68" s="270"/>
      <c r="GJ68" s="270"/>
      <c r="GK68" s="270"/>
      <c r="GL68" s="270"/>
      <c r="GM68" s="270"/>
      <c r="GN68" s="270"/>
      <c r="GO68" s="270"/>
      <c r="GP68" s="270"/>
      <c r="GQ68" s="270"/>
      <c r="GR68" s="270"/>
      <c r="GS68" s="270"/>
      <c r="GT68" s="270"/>
      <c r="GU68" s="270"/>
      <c r="GV68" s="270"/>
      <c r="GW68" s="270"/>
      <c r="GX68" s="270"/>
      <c r="GY68" s="270"/>
      <c r="GZ68" s="270"/>
      <c r="HA68" s="270"/>
      <c r="HB68" s="270"/>
      <c r="HC68" s="270"/>
      <c r="HD68" s="270"/>
      <c r="HE68" s="270"/>
      <c r="HF68" s="270"/>
      <c r="HG68" s="270"/>
      <c r="HH68" s="270"/>
      <c r="HI68" s="270"/>
      <c r="HJ68" s="270"/>
      <c r="HK68" s="270"/>
      <c r="HL68" s="270"/>
      <c r="HM68" s="270"/>
      <c r="HN68" s="270"/>
      <c r="HO68" s="270"/>
      <c r="HP68" s="270"/>
      <c r="HQ68" s="270"/>
      <c r="HR68" s="270"/>
      <c r="HS68" s="270"/>
      <c r="HT68" s="270"/>
      <c r="HU68" s="270"/>
      <c r="HV68" s="270"/>
      <c r="HW68" s="270"/>
      <c r="HX68" s="270"/>
      <c r="HY68" s="270"/>
      <c r="HZ68" s="270"/>
      <c r="IA68" s="270"/>
      <c r="IB68" s="270"/>
      <c r="IC68" s="270"/>
      <c r="ID68" s="270"/>
      <c r="IE68" s="270"/>
      <c r="IF68" s="270"/>
      <c r="IG68" s="270"/>
      <c r="IH68" s="270"/>
      <c r="II68" s="270"/>
      <c r="IJ68" s="270"/>
      <c r="IK68" s="270"/>
      <c r="IL68" s="270"/>
      <c r="IM68" s="270"/>
      <c r="IN68" s="270"/>
    </row>
    <row r="69" spans="1:248" s="42" customFormat="1" ht="15" customHeight="1">
      <c r="A69" s="193"/>
      <c r="B69" s="364" t="s">
        <v>946</v>
      </c>
      <c r="C69" s="205" t="s">
        <v>1035</v>
      </c>
      <c r="D69" s="205"/>
      <c r="E69" s="444">
        <v>262</v>
      </c>
      <c r="F69" s="205"/>
      <c r="G69" s="444"/>
      <c r="H69" s="205"/>
      <c r="I69" s="22">
        <v>0</v>
      </c>
      <c r="J69" s="442"/>
      <c r="K69" s="22">
        <v>0</v>
      </c>
      <c r="L69" s="262"/>
      <c r="M69" s="325"/>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270"/>
      <c r="BX69" s="270"/>
      <c r="BY69" s="270"/>
      <c r="BZ69" s="270"/>
      <c r="CA69" s="270"/>
      <c r="CB69" s="270"/>
      <c r="CC69" s="270"/>
      <c r="CD69" s="270"/>
      <c r="CE69" s="270"/>
      <c r="CF69" s="270"/>
      <c r="CG69" s="270"/>
      <c r="CH69" s="270"/>
      <c r="CI69" s="270"/>
      <c r="CJ69" s="270"/>
      <c r="CK69" s="270"/>
      <c r="CL69" s="270"/>
      <c r="CM69" s="270"/>
      <c r="CN69" s="270"/>
      <c r="CO69" s="270"/>
      <c r="CP69" s="270"/>
      <c r="CQ69" s="270"/>
      <c r="CR69" s="270"/>
      <c r="CS69" s="270"/>
      <c r="CT69" s="270"/>
      <c r="CU69" s="270"/>
      <c r="CV69" s="270"/>
      <c r="CW69" s="270"/>
      <c r="CX69" s="270"/>
      <c r="CY69" s="270"/>
      <c r="CZ69" s="270"/>
      <c r="DA69" s="270"/>
      <c r="DB69" s="270"/>
      <c r="DC69" s="270"/>
      <c r="DD69" s="270"/>
      <c r="DE69" s="270"/>
      <c r="DF69" s="270"/>
      <c r="DG69" s="270"/>
      <c r="DH69" s="270"/>
      <c r="DI69" s="270"/>
      <c r="DJ69" s="270"/>
      <c r="DK69" s="270"/>
      <c r="DL69" s="270"/>
      <c r="DM69" s="270"/>
      <c r="DN69" s="270"/>
      <c r="DO69" s="270"/>
      <c r="DP69" s="270"/>
      <c r="DQ69" s="270"/>
      <c r="DR69" s="270"/>
      <c r="DS69" s="270"/>
      <c r="DT69" s="270"/>
      <c r="DU69" s="270"/>
      <c r="DV69" s="270"/>
      <c r="DW69" s="270"/>
      <c r="DX69" s="270"/>
      <c r="DY69" s="270"/>
      <c r="DZ69" s="270"/>
      <c r="EA69" s="270"/>
      <c r="EB69" s="270"/>
      <c r="EC69" s="270"/>
      <c r="ED69" s="270"/>
      <c r="EE69" s="270"/>
      <c r="EF69" s="270"/>
      <c r="EG69" s="270"/>
      <c r="EH69" s="270"/>
      <c r="EI69" s="270"/>
      <c r="EJ69" s="270"/>
      <c r="EK69" s="270"/>
      <c r="EL69" s="270"/>
      <c r="EM69" s="270"/>
      <c r="EN69" s="270"/>
      <c r="EO69" s="270"/>
      <c r="EP69" s="270"/>
      <c r="EQ69" s="270"/>
      <c r="ER69" s="270"/>
      <c r="ES69" s="270"/>
      <c r="ET69" s="270"/>
      <c r="EU69" s="270"/>
      <c r="EV69" s="270"/>
      <c r="EW69" s="270"/>
      <c r="EX69" s="270"/>
      <c r="EY69" s="270"/>
      <c r="EZ69" s="270"/>
      <c r="FA69" s="270"/>
      <c r="FB69" s="270"/>
      <c r="FC69" s="270"/>
      <c r="FD69" s="270"/>
      <c r="FE69" s="270"/>
      <c r="FF69" s="270"/>
      <c r="FG69" s="270"/>
      <c r="FH69" s="270"/>
      <c r="FI69" s="270"/>
      <c r="FJ69" s="270"/>
      <c r="FK69" s="270"/>
      <c r="FL69" s="270"/>
      <c r="FM69" s="270"/>
      <c r="FN69" s="270"/>
      <c r="FO69" s="270"/>
      <c r="FP69" s="270"/>
      <c r="FQ69" s="270"/>
      <c r="FR69" s="270"/>
      <c r="FS69" s="270"/>
      <c r="FT69" s="270"/>
      <c r="FU69" s="270"/>
      <c r="FV69" s="270"/>
      <c r="FW69" s="270"/>
      <c r="FX69" s="270"/>
      <c r="FY69" s="270"/>
      <c r="FZ69" s="270"/>
      <c r="GA69" s="270"/>
      <c r="GB69" s="270"/>
      <c r="GC69" s="270"/>
      <c r="GD69" s="270"/>
      <c r="GE69" s="270"/>
      <c r="GF69" s="270"/>
      <c r="GG69" s="270"/>
      <c r="GH69" s="270"/>
      <c r="GI69" s="270"/>
      <c r="GJ69" s="270"/>
      <c r="GK69" s="270"/>
      <c r="GL69" s="270"/>
      <c r="GM69" s="270"/>
      <c r="GN69" s="270"/>
      <c r="GO69" s="270"/>
      <c r="GP69" s="270"/>
      <c r="GQ69" s="270"/>
      <c r="GR69" s="270"/>
      <c r="GS69" s="270"/>
      <c r="GT69" s="270"/>
      <c r="GU69" s="270"/>
      <c r="GV69" s="270"/>
      <c r="GW69" s="270"/>
      <c r="GX69" s="270"/>
      <c r="GY69" s="270"/>
      <c r="GZ69" s="270"/>
      <c r="HA69" s="270"/>
      <c r="HB69" s="270"/>
      <c r="HC69" s="270"/>
      <c r="HD69" s="270"/>
      <c r="HE69" s="270"/>
      <c r="HF69" s="270"/>
      <c r="HG69" s="270"/>
      <c r="HH69" s="270"/>
      <c r="HI69" s="270"/>
      <c r="HJ69" s="270"/>
      <c r="HK69" s="270"/>
      <c r="HL69" s="270"/>
      <c r="HM69" s="270"/>
      <c r="HN69" s="270"/>
      <c r="HO69" s="270"/>
      <c r="HP69" s="270"/>
      <c r="HQ69" s="270"/>
      <c r="HR69" s="270"/>
      <c r="HS69" s="270"/>
      <c r="HT69" s="270"/>
      <c r="HU69" s="270"/>
      <c r="HV69" s="270"/>
      <c r="HW69" s="270"/>
      <c r="HX69" s="270"/>
      <c r="HY69" s="270"/>
      <c r="HZ69" s="270"/>
      <c r="IA69" s="270"/>
      <c r="IB69" s="270"/>
      <c r="IC69" s="270"/>
      <c r="ID69" s="270"/>
      <c r="IE69" s="270"/>
      <c r="IF69" s="270"/>
      <c r="IG69" s="270"/>
      <c r="IH69" s="270"/>
      <c r="II69" s="270"/>
      <c r="IJ69" s="270"/>
      <c r="IK69" s="270"/>
      <c r="IL69" s="270"/>
      <c r="IM69" s="270"/>
      <c r="IN69" s="270"/>
    </row>
    <row r="70" spans="1:248" s="42" customFormat="1" ht="15" customHeight="1">
      <c r="A70" s="193"/>
      <c r="B70" s="364" t="s">
        <v>949</v>
      </c>
      <c r="C70" s="205" t="s">
        <v>1033</v>
      </c>
      <c r="D70" s="205"/>
      <c r="E70" s="444">
        <v>263</v>
      </c>
      <c r="F70" s="205"/>
      <c r="G70" s="444"/>
      <c r="H70" s="205"/>
      <c r="I70" s="431">
        <v>0</v>
      </c>
      <c r="J70" s="442"/>
      <c r="K70" s="431">
        <v>0</v>
      </c>
      <c r="L70" s="262"/>
      <c r="M70" s="325"/>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c r="CO70" s="270"/>
      <c r="CP70" s="270"/>
      <c r="CQ70" s="270"/>
      <c r="CR70" s="270"/>
      <c r="CS70" s="270"/>
      <c r="CT70" s="270"/>
      <c r="CU70" s="270"/>
      <c r="CV70" s="270"/>
      <c r="CW70" s="270"/>
      <c r="CX70" s="270"/>
      <c r="CY70" s="270"/>
      <c r="CZ70" s="270"/>
      <c r="DA70" s="270"/>
      <c r="DB70" s="270"/>
      <c r="DC70" s="270"/>
      <c r="DD70" s="270"/>
      <c r="DE70" s="270"/>
      <c r="DF70" s="270"/>
      <c r="DG70" s="270"/>
      <c r="DH70" s="270"/>
      <c r="DI70" s="270"/>
      <c r="DJ70" s="270"/>
      <c r="DK70" s="270"/>
      <c r="DL70" s="270"/>
      <c r="DM70" s="270"/>
      <c r="DN70" s="270"/>
      <c r="DO70" s="270"/>
      <c r="DP70" s="270"/>
      <c r="DQ70" s="270"/>
      <c r="DR70" s="270"/>
      <c r="DS70" s="270"/>
      <c r="DT70" s="270"/>
      <c r="DU70" s="270"/>
      <c r="DV70" s="270"/>
      <c r="DW70" s="270"/>
      <c r="DX70" s="270"/>
      <c r="DY70" s="270"/>
      <c r="DZ70" s="270"/>
      <c r="EA70" s="270"/>
      <c r="EB70" s="270"/>
      <c r="EC70" s="270"/>
      <c r="ED70" s="270"/>
      <c r="EE70" s="270"/>
      <c r="EF70" s="270"/>
      <c r="EG70" s="270"/>
      <c r="EH70" s="270"/>
      <c r="EI70" s="270"/>
      <c r="EJ70" s="270"/>
      <c r="EK70" s="270"/>
      <c r="EL70" s="270"/>
      <c r="EM70" s="270"/>
      <c r="EN70" s="270"/>
      <c r="EO70" s="270"/>
      <c r="EP70" s="270"/>
      <c r="EQ70" s="270"/>
      <c r="ER70" s="270"/>
      <c r="ES70" s="270"/>
      <c r="ET70" s="270"/>
      <c r="EU70" s="270"/>
      <c r="EV70" s="270"/>
      <c r="EW70" s="270"/>
      <c r="EX70" s="270"/>
      <c r="EY70" s="270"/>
      <c r="EZ70" s="270"/>
      <c r="FA70" s="270"/>
      <c r="FB70" s="270"/>
      <c r="FC70" s="270"/>
      <c r="FD70" s="270"/>
      <c r="FE70" s="270"/>
      <c r="FF70" s="270"/>
      <c r="FG70" s="270"/>
      <c r="FH70" s="270"/>
      <c r="FI70" s="270"/>
      <c r="FJ70" s="270"/>
      <c r="FK70" s="270"/>
      <c r="FL70" s="270"/>
      <c r="FM70" s="270"/>
      <c r="FN70" s="270"/>
      <c r="FO70" s="270"/>
      <c r="FP70" s="270"/>
      <c r="FQ70" s="270"/>
      <c r="FR70" s="270"/>
      <c r="FS70" s="270"/>
      <c r="FT70" s="270"/>
      <c r="FU70" s="270"/>
      <c r="FV70" s="270"/>
      <c r="FW70" s="270"/>
      <c r="FX70" s="270"/>
      <c r="FY70" s="270"/>
      <c r="FZ70" s="270"/>
      <c r="GA70" s="270"/>
      <c r="GB70" s="270"/>
      <c r="GC70" s="270"/>
      <c r="GD70" s="270"/>
      <c r="GE70" s="270"/>
      <c r="GF70" s="270"/>
      <c r="GG70" s="270"/>
      <c r="GH70" s="270"/>
      <c r="GI70" s="270"/>
      <c r="GJ70" s="270"/>
      <c r="GK70" s="270"/>
      <c r="GL70" s="270"/>
      <c r="GM70" s="270"/>
      <c r="GN70" s="270"/>
      <c r="GO70" s="270"/>
      <c r="GP70" s="270"/>
      <c r="GQ70" s="270"/>
      <c r="GR70" s="270"/>
      <c r="GS70" s="270"/>
      <c r="GT70" s="270"/>
      <c r="GU70" s="270"/>
      <c r="GV70" s="270"/>
      <c r="GW70" s="270"/>
      <c r="GX70" s="270"/>
      <c r="GY70" s="270"/>
      <c r="GZ70" s="270"/>
      <c r="HA70" s="270"/>
      <c r="HB70" s="270"/>
      <c r="HC70" s="270"/>
      <c r="HD70" s="270"/>
      <c r="HE70" s="270"/>
      <c r="HF70" s="270"/>
      <c r="HG70" s="270"/>
      <c r="HH70" s="270"/>
      <c r="HI70" s="270"/>
      <c r="HJ70" s="270"/>
      <c r="HK70" s="270"/>
      <c r="HL70" s="270"/>
      <c r="HM70" s="270"/>
      <c r="HN70" s="270"/>
      <c r="HO70" s="270"/>
      <c r="HP70" s="270"/>
      <c r="HQ70" s="270"/>
      <c r="HR70" s="270"/>
      <c r="HS70" s="270"/>
      <c r="HT70" s="270"/>
      <c r="HU70" s="270"/>
      <c r="HV70" s="270"/>
      <c r="HW70" s="270"/>
      <c r="HX70" s="270"/>
      <c r="HY70" s="270"/>
      <c r="HZ70" s="270"/>
      <c r="IA70" s="270"/>
      <c r="IB70" s="270"/>
      <c r="IC70" s="270"/>
      <c r="ID70" s="270"/>
      <c r="IE70" s="270"/>
      <c r="IF70" s="270"/>
      <c r="IG70" s="270"/>
      <c r="IH70" s="270"/>
      <c r="II70" s="270"/>
      <c r="IJ70" s="270"/>
      <c r="IK70" s="270"/>
      <c r="IL70" s="270"/>
      <c r="IM70" s="270"/>
      <c r="IN70" s="270"/>
    </row>
    <row r="71" spans="1:21" s="456" customFormat="1" ht="30" customHeight="1" thickBot="1">
      <c r="A71" s="205"/>
      <c r="B71" s="443"/>
      <c r="C71" s="453" t="s">
        <v>1036</v>
      </c>
      <c r="D71" s="453"/>
      <c r="E71" s="454">
        <v>270</v>
      </c>
      <c r="F71" s="453"/>
      <c r="G71" s="454"/>
      <c r="H71" s="453"/>
      <c r="I71" s="455">
        <f>I8+I40</f>
        <v>191662015962</v>
      </c>
      <c r="J71" s="442"/>
      <c r="K71" s="455">
        <f>K8+K40</f>
        <v>211817139665.94766</v>
      </c>
      <c r="L71" s="262">
        <f t="shared" si="1"/>
        <v>-20155123703.947662</v>
      </c>
      <c r="M71" s="325">
        <f aca="true" t="shared" si="2" ref="M71:M82">L71/K71</f>
        <v>-0.09515341268291075</v>
      </c>
      <c r="N71" s="42"/>
      <c r="O71" s="42"/>
      <c r="P71" s="42"/>
      <c r="Q71" s="42"/>
      <c r="R71" s="42"/>
      <c r="S71" s="42"/>
      <c r="T71" s="42"/>
      <c r="U71" s="42"/>
    </row>
    <row r="72" spans="1:21" s="456" customFormat="1" ht="30" customHeight="1" thickTop="1">
      <c r="A72" s="205"/>
      <c r="B72" s="443"/>
      <c r="C72" s="453"/>
      <c r="D72" s="453"/>
      <c r="E72" s="454"/>
      <c r="F72" s="453"/>
      <c r="G72" s="454"/>
      <c r="H72" s="453"/>
      <c r="I72" s="166"/>
      <c r="J72" s="442"/>
      <c r="K72" s="166"/>
      <c r="L72" s="262"/>
      <c r="M72" s="325"/>
      <c r="N72" s="42"/>
      <c r="O72" s="42"/>
      <c r="P72" s="42"/>
      <c r="Q72" s="42"/>
      <c r="R72" s="42"/>
      <c r="S72" s="42"/>
      <c r="T72" s="42"/>
      <c r="U72" s="42"/>
    </row>
    <row r="73" spans="1:21" s="456" customFormat="1" ht="30" customHeight="1">
      <c r="A73" s="205"/>
      <c r="B73" s="443"/>
      <c r="C73" s="453"/>
      <c r="D73" s="453"/>
      <c r="E73" s="454"/>
      <c r="F73" s="453"/>
      <c r="G73" s="454"/>
      <c r="H73" s="453"/>
      <c r="I73" s="166"/>
      <c r="J73" s="442"/>
      <c r="K73" s="166"/>
      <c r="L73" s="262"/>
      <c r="M73" s="325"/>
      <c r="N73" s="42"/>
      <c r="O73" s="42"/>
      <c r="P73" s="42"/>
      <c r="Q73" s="42"/>
      <c r="R73" s="42"/>
      <c r="S73" s="42"/>
      <c r="T73" s="42"/>
      <c r="U73" s="42"/>
    </row>
    <row r="74" spans="1:13" ht="34.5" customHeight="1">
      <c r="A74" s="418"/>
      <c r="B74" s="419"/>
      <c r="C74" s="418" t="s">
        <v>67</v>
      </c>
      <c r="D74" s="436"/>
      <c r="E74" s="437" t="s">
        <v>59</v>
      </c>
      <c r="F74" s="353"/>
      <c r="G74" s="438" t="s">
        <v>60</v>
      </c>
      <c r="H74" s="353"/>
      <c r="I74" s="439" t="s">
        <v>1180</v>
      </c>
      <c r="J74" s="440"/>
      <c r="K74" s="439" t="s">
        <v>1179</v>
      </c>
      <c r="L74" s="262">
        <f t="shared" si="1"/>
        <v>-276</v>
      </c>
      <c r="M74" s="325">
        <f t="shared" si="2"/>
        <v>-0.006686856450635978</v>
      </c>
    </row>
    <row r="75" spans="1:248" s="42" customFormat="1" ht="30" customHeight="1">
      <c r="A75" s="193" t="s">
        <v>979</v>
      </c>
      <c r="B75" s="193" t="s">
        <v>1037</v>
      </c>
      <c r="C75" s="193"/>
      <c r="D75" s="193"/>
      <c r="E75" s="441">
        <v>300</v>
      </c>
      <c r="F75" s="193"/>
      <c r="G75" s="444"/>
      <c r="H75" s="193"/>
      <c r="I75" s="166">
        <f>I76+I89</f>
        <v>98144886565</v>
      </c>
      <c r="J75" s="442"/>
      <c r="K75" s="166">
        <f>K76+K89</f>
        <v>117905147415</v>
      </c>
      <c r="L75" s="262">
        <f t="shared" si="1"/>
        <v>-19760260850</v>
      </c>
      <c r="M75" s="325">
        <f t="shared" si="2"/>
        <v>-0.1675945561600314</v>
      </c>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270"/>
      <c r="BV75" s="270"/>
      <c r="BW75" s="270"/>
      <c r="BX75" s="270"/>
      <c r="BY75" s="270"/>
      <c r="BZ75" s="270"/>
      <c r="CA75" s="270"/>
      <c r="CB75" s="270"/>
      <c r="CC75" s="270"/>
      <c r="CD75" s="270"/>
      <c r="CE75" s="270"/>
      <c r="CF75" s="270"/>
      <c r="CG75" s="270"/>
      <c r="CH75" s="270"/>
      <c r="CI75" s="270"/>
      <c r="CJ75" s="270"/>
      <c r="CK75" s="270"/>
      <c r="CL75" s="270"/>
      <c r="CM75" s="270"/>
      <c r="CN75" s="270"/>
      <c r="CO75" s="270"/>
      <c r="CP75" s="270"/>
      <c r="CQ75" s="270"/>
      <c r="CR75" s="270"/>
      <c r="CS75" s="270"/>
      <c r="CT75" s="270"/>
      <c r="CU75" s="270"/>
      <c r="CV75" s="270"/>
      <c r="CW75" s="270"/>
      <c r="CX75" s="270"/>
      <c r="CY75" s="270"/>
      <c r="CZ75" s="270"/>
      <c r="DA75" s="270"/>
      <c r="DB75" s="270"/>
      <c r="DC75" s="270"/>
      <c r="DD75" s="270"/>
      <c r="DE75" s="270"/>
      <c r="DF75" s="270"/>
      <c r="DG75" s="270"/>
      <c r="DH75" s="270"/>
      <c r="DI75" s="270"/>
      <c r="DJ75" s="270"/>
      <c r="DK75" s="270"/>
      <c r="DL75" s="270"/>
      <c r="DM75" s="270"/>
      <c r="DN75" s="270"/>
      <c r="DO75" s="270"/>
      <c r="DP75" s="270"/>
      <c r="DQ75" s="270"/>
      <c r="DR75" s="270"/>
      <c r="DS75" s="270"/>
      <c r="DT75" s="270"/>
      <c r="DU75" s="270"/>
      <c r="DV75" s="270"/>
      <c r="DW75" s="270"/>
      <c r="DX75" s="270"/>
      <c r="DY75" s="270"/>
      <c r="DZ75" s="270"/>
      <c r="EA75" s="270"/>
      <c r="EB75" s="270"/>
      <c r="EC75" s="270"/>
      <c r="ED75" s="270"/>
      <c r="EE75" s="270"/>
      <c r="EF75" s="270"/>
      <c r="EG75" s="270"/>
      <c r="EH75" s="270"/>
      <c r="EI75" s="270"/>
      <c r="EJ75" s="270"/>
      <c r="EK75" s="270"/>
      <c r="EL75" s="270"/>
      <c r="EM75" s="270"/>
      <c r="EN75" s="270"/>
      <c r="EO75" s="270"/>
      <c r="EP75" s="270"/>
      <c r="EQ75" s="270"/>
      <c r="ER75" s="270"/>
      <c r="ES75" s="270"/>
      <c r="ET75" s="270"/>
      <c r="EU75" s="270"/>
      <c r="EV75" s="270"/>
      <c r="EW75" s="270"/>
      <c r="EX75" s="270"/>
      <c r="EY75" s="270"/>
      <c r="EZ75" s="270"/>
      <c r="FA75" s="270"/>
      <c r="FB75" s="270"/>
      <c r="FC75" s="270"/>
      <c r="FD75" s="270"/>
      <c r="FE75" s="270"/>
      <c r="FF75" s="270"/>
      <c r="FG75" s="270"/>
      <c r="FH75" s="270"/>
      <c r="FI75" s="270"/>
      <c r="FJ75" s="270"/>
      <c r="FK75" s="270"/>
      <c r="FL75" s="270"/>
      <c r="FM75" s="270"/>
      <c r="FN75" s="270"/>
      <c r="FO75" s="270"/>
      <c r="FP75" s="270"/>
      <c r="FQ75" s="270"/>
      <c r="FR75" s="270"/>
      <c r="FS75" s="270"/>
      <c r="FT75" s="270"/>
      <c r="FU75" s="270"/>
      <c r="FV75" s="270"/>
      <c r="FW75" s="270"/>
      <c r="FX75" s="270"/>
      <c r="FY75" s="270"/>
      <c r="FZ75" s="270"/>
      <c r="GA75" s="270"/>
      <c r="GB75" s="270"/>
      <c r="GC75" s="270"/>
      <c r="GD75" s="270"/>
      <c r="GE75" s="270"/>
      <c r="GF75" s="270"/>
      <c r="GG75" s="270"/>
      <c r="GH75" s="270"/>
      <c r="GI75" s="270"/>
      <c r="GJ75" s="270"/>
      <c r="GK75" s="270"/>
      <c r="GL75" s="270"/>
      <c r="GM75" s="270"/>
      <c r="GN75" s="270"/>
      <c r="GO75" s="270"/>
      <c r="GP75" s="270"/>
      <c r="GQ75" s="270"/>
      <c r="GR75" s="270"/>
      <c r="GS75" s="270"/>
      <c r="GT75" s="270"/>
      <c r="GU75" s="270"/>
      <c r="GV75" s="270"/>
      <c r="GW75" s="270"/>
      <c r="GX75" s="270"/>
      <c r="GY75" s="270"/>
      <c r="GZ75" s="270"/>
      <c r="HA75" s="270"/>
      <c r="HB75" s="270"/>
      <c r="HC75" s="270"/>
      <c r="HD75" s="270"/>
      <c r="HE75" s="270"/>
      <c r="HF75" s="270"/>
      <c r="HG75" s="270"/>
      <c r="HH75" s="270"/>
      <c r="HI75" s="270"/>
      <c r="HJ75" s="270"/>
      <c r="HK75" s="270"/>
      <c r="HL75" s="270"/>
      <c r="HM75" s="270"/>
      <c r="HN75" s="270"/>
      <c r="HO75" s="270"/>
      <c r="HP75" s="270"/>
      <c r="HQ75" s="270"/>
      <c r="HR75" s="270"/>
      <c r="HS75" s="270"/>
      <c r="HT75" s="270"/>
      <c r="HU75" s="270"/>
      <c r="HV75" s="270"/>
      <c r="HW75" s="270"/>
      <c r="HX75" s="270"/>
      <c r="HY75" s="270"/>
      <c r="HZ75" s="270"/>
      <c r="IA75" s="270"/>
      <c r="IB75" s="270"/>
      <c r="IC75" s="270"/>
      <c r="ID75" s="270"/>
      <c r="IE75" s="270"/>
      <c r="IF75" s="270"/>
      <c r="IG75" s="270"/>
      <c r="IH75" s="270"/>
      <c r="II75" s="270"/>
      <c r="IJ75" s="270"/>
      <c r="IK75" s="270"/>
      <c r="IL75" s="270"/>
      <c r="IM75" s="270"/>
      <c r="IN75" s="270"/>
    </row>
    <row r="76" spans="1:248" s="42" customFormat="1" ht="30" customHeight="1">
      <c r="A76" s="193" t="s">
        <v>1010</v>
      </c>
      <c r="B76" s="193" t="s">
        <v>1038</v>
      </c>
      <c r="C76" s="193"/>
      <c r="D76" s="193"/>
      <c r="E76" s="441">
        <v>310</v>
      </c>
      <c r="F76" s="193"/>
      <c r="G76" s="441"/>
      <c r="H76" s="193"/>
      <c r="I76" s="166">
        <f>SUM(I77:I88)</f>
        <v>87212789658</v>
      </c>
      <c r="J76" s="442"/>
      <c r="K76" s="166">
        <f>SUM(K77:K88)</f>
        <v>106136795441</v>
      </c>
      <c r="L76" s="262">
        <f t="shared" si="1"/>
        <v>-18924005783</v>
      </c>
      <c r="M76" s="325">
        <f t="shared" si="2"/>
        <v>-0.17829825843497976</v>
      </c>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270"/>
      <c r="BV76" s="270"/>
      <c r="BW76" s="270"/>
      <c r="BX76" s="270"/>
      <c r="BY76" s="270"/>
      <c r="BZ76" s="270"/>
      <c r="CA76" s="270"/>
      <c r="CB76" s="270"/>
      <c r="CC76" s="270"/>
      <c r="CD76" s="270"/>
      <c r="CE76" s="270"/>
      <c r="CF76" s="270"/>
      <c r="CG76" s="270"/>
      <c r="CH76" s="270"/>
      <c r="CI76" s="270"/>
      <c r="CJ76" s="270"/>
      <c r="CK76" s="270"/>
      <c r="CL76" s="270"/>
      <c r="CM76" s="270"/>
      <c r="CN76" s="270"/>
      <c r="CO76" s="270"/>
      <c r="CP76" s="270"/>
      <c r="CQ76" s="270"/>
      <c r="CR76" s="270"/>
      <c r="CS76" s="270"/>
      <c r="CT76" s="270"/>
      <c r="CU76" s="270"/>
      <c r="CV76" s="270"/>
      <c r="CW76" s="270"/>
      <c r="CX76" s="270"/>
      <c r="CY76" s="270"/>
      <c r="CZ76" s="270"/>
      <c r="DA76" s="270"/>
      <c r="DB76" s="270"/>
      <c r="DC76" s="270"/>
      <c r="DD76" s="270"/>
      <c r="DE76" s="270"/>
      <c r="DF76" s="270"/>
      <c r="DG76" s="270"/>
      <c r="DH76" s="270"/>
      <c r="DI76" s="270"/>
      <c r="DJ76" s="270"/>
      <c r="DK76" s="270"/>
      <c r="DL76" s="270"/>
      <c r="DM76" s="270"/>
      <c r="DN76" s="270"/>
      <c r="DO76" s="270"/>
      <c r="DP76" s="270"/>
      <c r="DQ76" s="270"/>
      <c r="DR76" s="270"/>
      <c r="DS76" s="270"/>
      <c r="DT76" s="270"/>
      <c r="DU76" s="270"/>
      <c r="DV76" s="270"/>
      <c r="DW76" s="270"/>
      <c r="DX76" s="270"/>
      <c r="DY76" s="270"/>
      <c r="DZ76" s="270"/>
      <c r="EA76" s="270"/>
      <c r="EB76" s="270"/>
      <c r="EC76" s="270"/>
      <c r="ED76" s="270"/>
      <c r="EE76" s="270"/>
      <c r="EF76" s="270"/>
      <c r="EG76" s="270"/>
      <c r="EH76" s="270"/>
      <c r="EI76" s="270"/>
      <c r="EJ76" s="270"/>
      <c r="EK76" s="270"/>
      <c r="EL76" s="270"/>
      <c r="EM76" s="270"/>
      <c r="EN76" s="270"/>
      <c r="EO76" s="270"/>
      <c r="EP76" s="270"/>
      <c r="EQ76" s="270"/>
      <c r="ER76" s="270"/>
      <c r="ES76" s="270"/>
      <c r="ET76" s="270"/>
      <c r="EU76" s="270"/>
      <c r="EV76" s="270"/>
      <c r="EW76" s="270"/>
      <c r="EX76" s="270"/>
      <c r="EY76" s="270"/>
      <c r="EZ76" s="270"/>
      <c r="FA76" s="270"/>
      <c r="FB76" s="270"/>
      <c r="FC76" s="270"/>
      <c r="FD76" s="270"/>
      <c r="FE76" s="270"/>
      <c r="FF76" s="270"/>
      <c r="FG76" s="270"/>
      <c r="FH76" s="270"/>
      <c r="FI76" s="270"/>
      <c r="FJ76" s="270"/>
      <c r="FK76" s="270"/>
      <c r="FL76" s="270"/>
      <c r="FM76" s="270"/>
      <c r="FN76" s="270"/>
      <c r="FO76" s="270"/>
      <c r="FP76" s="270"/>
      <c r="FQ76" s="270"/>
      <c r="FR76" s="270"/>
      <c r="FS76" s="270"/>
      <c r="FT76" s="270"/>
      <c r="FU76" s="270"/>
      <c r="FV76" s="270"/>
      <c r="FW76" s="270"/>
      <c r="FX76" s="270"/>
      <c r="FY76" s="270"/>
      <c r="FZ76" s="270"/>
      <c r="GA76" s="270"/>
      <c r="GB76" s="270"/>
      <c r="GC76" s="270"/>
      <c r="GD76" s="270"/>
      <c r="GE76" s="270"/>
      <c r="GF76" s="270"/>
      <c r="GG76" s="270"/>
      <c r="GH76" s="270"/>
      <c r="GI76" s="270"/>
      <c r="GJ76" s="270"/>
      <c r="GK76" s="270"/>
      <c r="GL76" s="270"/>
      <c r="GM76" s="270"/>
      <c r="GN76" s="270"/>
      <c r="GO76" s="270"/>
      <c r="GP76" s="270"/>
      <c r="GQ76" s="270"/>
      <c r="GR76" s="270"/>
      <c r="GS76" s="270"/>
      <c r="GT76" s="270"/>
      <c r="GU76" s="270"/>
      <c r="GV76" s="270"/>
      <c r="GW76" s="270"/>
      <c r="GX76" s="270"/>
      <c r="GY76" s="270"/>
      <c r="GZ76" s="270"/>
      <c r="HA76" s="270"/>
      <c r="HB76" s="270"/>
      <c r="HC76" s="270"/>
      <c r="HD76" s="270"/>
      <c r="HE76" s="270"/>
      <c r="HF76" s="270"/>
      <c r="HG76" s="270"/>
      <c r="HH76" s="270"/>
      <c r="HI76" s="270"/>
      <c r="HJ76" s="270"/>
      <c r="HK76" s="270"/>
      <c r="HL76" s="270"/>
      <c r="HM76" s="270"/>
      <c r="HN76" s="270"/>
      <c r="HO76" s="270"/>
      <c r="HP76" s="270"/>
      <c r="HQ76" s="270"/>
      <c r="HR76" s="270"/>
      <c r="HS76" s="270"/>
      <c r="HT76" s="270"/>
      <c r="HU76" s="270"/>
      <c r="HV76" s="270"/>
      <c r="HW76" s="270"/>
      <c r="HX76" s="270"/>
      <c r="HY76" s="270"/>
      <c r="HZ76" s="270"/>
      <c r="IA76" s="270"/>
      <c r="IB76" s="270"/>
      <c r="IC76" s="270"/>
      <c r="ID76" s="270"/>
      <c r="IE76" s="270"/>
      <c r="IF76" s="270"/>
      <c r="IG76" s="270"/>
      <c r="IH76" s="270"/>
      <c r="II76" s="270"/>
      <c r="IJ76" s="270"/>
      <c r="IK76" s="270"/>
      <c r="IL76" s="270"/>
      <c r="IM76" s="270"/>
      <c r="IN76" s="270"/>
    </row>
    <row r="77" spans="1:248" s="42" customFormat="1" ht="15.75" customHeight="1">
      <c r="A77" s="205"/>
      <c r="B77" s="364" t="s">
        <v>943</v>
      </c>
      <c r="C77" s="205" t="s">
        <v>1039</v>
      </c>
      <c r="D77" s="205"/>
      <c r="E77" s="444">
        <v>311</v>
      </c>
      <c r="F77" s="205"/>
      <c r="G77" s="444" t="s">
        <v>65</v>
      </c>
      <c r="H77" s="205"/>
      <c r="I77" s="93">
        <v>44908353252</v>
      </c>
      <c r="J77" s="23"/>
      <c r="K77" s="22">
        <v>43514442820</v>
      </c>
      <c r="L77" s="262">
        <f aca="true" t="shared" si="3" ref="L77:L82">I77-K77</f>
        <v>1393910432</v>
      </c>
      <c r="M77" s="325">
        <f t="shared" si="2"/>
        <v>0.03203328232343433</v>
      </c>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270"/>
      <c r="BV77" s="270"/>
      <c r="BW77" s="270"/>
      <c r="BX77" s="270"/>
      <c r="BY77" s="270"/>
      <c r="BZ77" s="270"/>
      <c r="CA77" s="270"/>
      <c r="CB77" s="270"/>
      <c r="CC77" s="270"/>
      <c r="CD77" s="270"/>
      <c r="CE77" s="270"/>
      <c r="CF77" s="270"/>
      <c r="CG77" s="270"/>
      <c r="CH77" s="270"/>
      <c r="CI77" s="270"/>
      <c r="CJ77" s="270"/>
      <c r="CK77" s="270"/>
      <c r="CL77" s="270"/>
      <c r="CM77" s="270"/>
      <c r="CN77" s="270"/>
      <c r="CO77" s="270"/>
      <c r="CP77" s="270"/>
      <c r="CQ77" s="270"/>
      <c r="CR77" s="270"/>
      <c r="CS77" s="270"/>
      <c r="CT77" s="270"/>
      <c r="CU77" s="270"/>
      <c r="CV77" s="270"/>
      <c r="CW77" s="270"/>
      <c r="CX77" s="270"/>
      <c r="CY77" s="270"/>
      <c r="CZ77" s="270"/>
      <c r="DA77" s="270"/>
      <c r="DB77" s="270"/>
      <c r="DC77" s="270"/>
      <c r="DD77" s="270"/>
      <c r="DE77" s="270"/>
      <c r="DF77" s="270"/>
      <c r="DG77" s="270"/>
      <c r="DH77" s="270"/>
      <c r="DI77" s="270"/>
      <c r="DJ77" s="270"/>
      <c r="DK77" s="270"/>
      <c r="DL77" s="270"/>
      <c r="DM77" s="270"/>
      <c r="DN77" s="270"/>
      <c r="DO77" s="270"/>
      <c r="DP77" s="270"/>
      <c r="DQ77" s="270"/>
      <c r="DR77" s="270"/>
      <c r="DS77" s="270"/>
      <c r="DT77" s="270"/>
      <c r="DU77" s="270"/>
      <c r="DV77" s="270"/>
      <c r="DW77" s="270"/>
      <c r="DX77" s="270"/>
      <c r="DY77" s="270"/>
      <c r="DZ77" s="270"/>
      <c r="EA77" s="270"/>
      <c r="EB77" s="270"/>
      <c r="EC77" s="270"/>
      <c r="ED77" s="270"/>
      <c r="EE77" s="270"/>
      <c r="EF77" s="270"/>
      <c r="EG77" s="270"/>
      <c r="EH77" s="270"/>
      <c r="EI77" s="270"/>
      <c r="EJ77" s="270"/>
      <c r="EK77" s="270"/>
      <c r="EL77" s="270"/>
      <c r="EM77" s="270"/>
      <c r="EN77" s="270"/>
      <c r="EO77" s="270"/>
      <c r="EP77" s="270"/>
      <c r="EQ77" s="270"/>
      <c r="ER77" s="270"/>
      <c r="ES77" s="270"/>
      <c r="ET77" s="270"/>
      <c r="EU77" s="270"/>
      <c r="EV77" s="270"/>
      <c r="EW77" s="270"/>
      <c r="EX77" s="270"/>
      <c r="EY77" s="270"/>
      <c r="EZ77" s="270"/>
      <c r="FA77" s="270"/>
      <c r="FB77" s="270"/>
      <c r="FC77" s="270"/>
      <c r="FD77" s="270"/>
      <c r="FE77" s="270"/>
      <c r="FF77" s="270"/>
      <c r="FG77" s="270"/>
      <c r="FH77" s="270"/>
      <c r="FI77" s="270"/>
      <c r="FJ77" s="270"/>
      <c r="FK77" s="270"/>
      <c r="FL77" s="270"/>
      <c r="FM77" s="270"/>
      <c r="FN77" s="270"/>
      <c r="FO77" s="270"/>
      <c r="FP77" s="270"/>
      <c r="FQ77" s="270"/>
      <c r="FR77" s="270"/>
      <c r="FS77" s="270"/>
      <c r="FT77" s="270"/>
      <c r="FU77" s="270"/>
      <c r="FV77" s="270"/>
      <c r="FW77" s="270"/>
      <c r="FX77" s="270"/>
      <c r="FY77" s="270"/>
      <c r="FZ77" s="270"/>
      <c r="GA77" s="270"/>
      <c r="GB77" s="270"/>
      <c r="GC77" s="270"/>
      <c r="GD77" s="270"/>
      <c r="GE77" s="270"/>
      <c r="GF77" s="270"/>
      <c r="GG77" s="270"/>
      <c r="GH77" s="270"/>
      <c r="GI77" s="270"/>
      <c r="GJ77" s="270"/>
      <c r="GK77" s="270"/>
      <c r="GL77" s="270"/>
      <c r="GM77" s="270"/>
      <c r="GN77" s="270"/>
      <c r="GO77" s="270"/>
      <c r="GP77" s="270"/>
      <c r="GQ77" s="270"/>
      <c r="GR77" s="270"/>
      <c r="GS77" s="270"/>
      <c r="GT77" s="270"/>
      <c r="GU77" s="270"/>
      <c r="GV77" s="270"/>
      <c r="GW77" s="270"/>
      <c r="GX77" s="270"/>
      <c r="GY77" s="270"/>
      <c r="GZ77" s="270"/>
      <c r="HA77" s="270"/>
      <c r="HB77" s="270"/>
      <c r="HC77" s="270"/>
      <c r="HD77" s="270"/>
      <c r="HE77" s="270"/>
      <c r="HF77" s="270"/>
      <c r="HG77" s="270"/>
      <c r="HH77" s="270"/>
      <c r="HI77" s="270"/>
      <c r="HJ77" s="270"/>
      <c r="HK77" s="270"/>
      <c r="HL77" s="270"/>
      <c r="HM77" s="270"/>
      <c r="HN77" s="270"/>
      <c r="HO77" s="270"/>
      <c r="HP77" s="270"/>
      <c r="HQ77" s="270"/>
      <c r="HR77" s="270"/>
      <c r="HS77" s="270"/>
      <c r="HT77" s="270"/>
      <c r="HU77" s="270"/>
      <c r="HV77" s="270"/>
      <c r="HW77" s="270"/>
      <c r="HX77" s="270"/>
      <c r="HY77" s="270"/>
      <c r="HZ77" s="270"/>
      <c r="IA77" s="270"/>
      <c r="IB77" s="270"/>
      <c r="IC77" s="270"/>
      <c r="ID77" s="270"/>
      <c r="IE77" s="270"/>
      <c r="IF77" s="270"/>
      <c r="IG77" s="270"/>
      <c r="IH77" s="270"/>
      <c r="II77" s="270"/>
      <c r="IJ77" s="270"/>
      <c r="IK77" s="270"/>
      <c r="IL77" s="270"/>
      <c r="IM77" s="270"/>
      <c r="IN77" s="270"/>
    </row>
    <row r="78" spans="1:248" s="42" customFormat="1" ht="15.75" customHeight="1">
      <c r="A78" s="205"/>
      <c r="B78" s="364" t="s">
        <v>946</v>
      </c>
      <c r="C78" s="205" t="s">
        <v>1040</v>
      </c>
      <c r="D78" s="205"/>
      <c r="E78" s="444">
        <v>312</v>
      </c>
      <c r="F78" s="205"/>
      <c r="G78" s="444" t="s">
        <v>72</v>
      </c>
      <c r="H78" s="205"/>
      <c r="I78" s="93">
        <v>9929892700</v>
      </c>
      <c r="J78" s="23"/>
      <c r="K78" s="22">
        <v>18710992503</v>
      </c>
      <c r="L78" s="262">
        <f t="shared" si="3"/>
        <v>-8781099803</v>
      </c>
      <c r="M78" s="325">
        <f t="shared" si="2"/>
        <v>-0.46930165792071665</v>
      </c>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270"/>
      <c r="BV78" s="270"/>
      <c r="BW78" s="270"/>
      <c r="BX78" s="270"/>
      <c r="BY78" s="270"/>
      <c r="BZ78" s="270"/>
      <c r="CA78" s="270"/>
      <c r="CB78" s="270"/>
      <c r="CC78" s="270"/>
      <c r="CD78" s="270"/>
      <c r="CE78" s="270"/>
      <c r="CF78" s="270"/>
      <c r="CG78" s="270"/>
      <c r="CH78" s="270"/>
      <c r="CI78" s="270"/>
      <c r="CJ78" s="270"/>
      <c r="CK78" s="270"/>
      <c r="CL78" s="270"/>
      <c r="CM78" s="270"/>
      <c r="CN78" s="270"/>
      <c r="CO78" s="270"/>
      <c r="CP78" s="270"/>
      <c r="CQ78" s="270"/>
      <c r="CR78" s="270"/>
      <c r="CS78" s="270"/>
      <c r="CT78" s="270"/>
      <c r="CU78" s="270"/>
      <c r="CV78" s="270"/>
      <c r="CW78" s="270"/>
      <c r="CX78" s="270"/>
      <c r="CY78" s="270"/>
      <c r="CZ78" s="270"/>
      <c r="DA78" s="270"/>
      <c r="DB78" s="270"/>
      <c r="DC78" s="270"/>
      <c r="DD78" s="270"/>
      <c r="DE78" s="270"/>
      <c r="DF78" s="270"/>
      <c r="DG78" s="270"/>
      <c r="DH78" s="270"/>
      <c r="DI78" s="270"/>
      <c r="DJ78" s="270"/>
      <c r="DK78" s="270"/>
      <c r="DL78" s="270"/>
      <c r="DM78" s="270"/>
      <c r="DN78" s="270"/>
      <c r="DO78" s="270"/>
      <c r="DP78" s="270"/>
      <c r="DQ78" s="270"/>
      <c r="DR78" s="270"/>
      <c r="DS78" s="270"/>
      <c r="DT78" s="270"/>
      <c r="DU78" s="270"/>
      <c r="DV78" s="270"/>
      <c r="DW78" s="270"/>
      <c r="DX78" s="270"/>
      <c r="DY78" s="270"/>
      <c r="DZ78" s="270"/>
      <c r="EA78" s="270"/>
      <c r="EB78" s="270"/>
      <c r="EC78" s="270"/>
      <c r="ED78" s="270"/>
      <c r="EE78" s="270"/>
      <c r="EF78" s="270"/>
      <c r="EG78" s="270"/>
      <c r="EH78" s="270"/>
      <c r="EI78" s="270"/>
      <c r="EJ78" s="270"/>
      <c r="EK78" s="270"/>
      <c r="EL78" s="270"/>
      <c r="EM78" s="270"/>
      <c r="EN78" s="270"/>
      <c r="EO78" s="270"/>
      <c r="EP78" s="270"/>
      <c r="EQ78" s="270"/>
      <c r="ER78" s="270"/>
      <c r="ES78" s="270"/>
      <c r="ET78" s="270"/>
      <c r="EU78" s="270"/>
      <c r="EV78" s="270"/>
      <c r="EW78" s="270"/>
      <c r="EX78" s="270"/>
      <c r="EY78" s="270"/>
      <c r="EZ78" s="270"/>
      <c r="FA78" s="270"/>
      <c r="FB78" s="270"/>
      <c r="FC78" s="270"/>
      <c r="FD78" s="270"/>
      <c r="FE78" s="270"/>
      <c r="FF78" s="270"/>
      <c r="FG78" s="270"/>
      <c r="FH78" s="270"/>
      <c r="FI78" s="270"/>
      <c r="FJ78" s="270"/>
      <c r="FK78" s="270"/>
      <c r="FL78" s="270"/>
      <c r="FM78" s="270"/>
      <c r="FN78" s="270"/>
      <c r="FO78" s="270"/>
      <c r="FP78" s="270"/>
      <c r="FQ78" s="270"/>
      <c r="FR78" s="270"/>
      <c r="FS78" s="270"/>
      <c r="FT78" s="270"/>
      <c r="FU78" s="270"/>
      <c r="FV78" s="270"/>
      <c r="FW78" s="270"/>
      <c r="FX78" s="270"/>
      <c r="FY78" s="270"/>
      <c r="FZ78" s="270"/>
      <c r="GA78" s="270"/>
      <c r="GB78" s="270"/>
      <c r="GC78" s="270"/>
      <c r="GD78" s="270"/>
      <c r="GE78" s="270"/>
      <c r="GF78" s="270"/>
      <c r="GG78" s="270"/>
      <c r="GH78" s="270"/>
      <c r="GI78" s="270"/>
      <c r="GJ78" s="270"/>
      <c r="GK78" s="270"/>
      <c r="GL78" s="270"/>
      <c r="GM78" s="270"/>
      <c r="GN78" s="270"/>
      <c r="GO78" s="270"/>
      <c r="GP78" s="270"/>
      <c r="GQ78" s="270"/>
      <c r="GR78" s="270"/>
      <c r="GS78" s="270"/>
      <c r="GT78" s="270"/>
      <c r="GU78" s="270"/>
      <c r="GV78" s="270"/>
      <c r="GW78" s="270"/>
      <c r="GX78" s="270"/>
      <c r="GY78" s="270"/>
      <c r="GZ78" s="270"/>
      <c r="HA78" s="270"/>
      <c r="HB78" s="270"/>
      <c r="HC78" s="270"/>
      <c r="HD78" s="270"/>
      <c r="HE78" s="270"/>
      <c r="HF78" s="270"/>
      <c r="HG78" s="270"/>
      <c r="HH78" s="270"/>
      <c r="HI78" s="270"/>
      <c r="HJ78" s="270"/>
      <c r="HK78" s="270"/>
      <c r="HL78" s="270"/>
      <c r="HM78" s="270"/>
      <c r="HN78" s="270"/>
      <c r="HO78" s="270"/>
      <c r="HP78" s="270"/>
      <c r="HQ78" s="270"/>
      <c r="HR78" s="270"/>
      <c r="HS78" s="270"/>
      <c r="HT78" s="270"/>
      <c r="HU78" s="270"/>
      <c r="HV78" s="270"/>
      <c r="HW78" s="270"/>
      <c r="HX78" s="270"/>
      <c r="HY78" s="270"/>
      <c r="HZ78" s="270"/>
      <c r="IA78" s="270"/>
      <c r="IB78" s="270"/>
      <c r="IC78" s="270"/>
      <c r="ID78" s="270"/>
      <c r="IE78" s="270"/>
      <c r="IF78" s="270"/>
      <c r="IG78" s="270"/>
      <c r="IH78" s="270"/>
      <c r="II78" s="270"/>
      <c r="IJ78" s="270"/>
      <c r="IK78" s="270"/>
      <c r="IL78" s="270"/>
      <c r="IM78" s="270"/>
      <c r="IN78" s="270"/>
    </row>
    <row r="79" spans="1:248" s="42" customFormat="1" ht="15.75" customHeight="1">
      <c r="A79" s="205"/>
      <c r="B79" s="364" t="s">
        <v>949</v>
      </c>
      <c r="C79" s="205" t="s">
        <v>1041</v>
      </c>
      <c r="D79" s="205"/>
      <c r="E79" s="444">
        <v>313</v>
      </c>
      <c r="F79" s="205"/>
      <c r="G79" s="444" t="s">
        <v>73</v>
      </c>
      <c r="H79" s="205"/>
      <c r="I79" s="93">
        <v>11572556581</v>
      </c>
      <c r="J79" s="23"/>
      <c r="K79" s="22">
        <v>15227675504</v>
      </c>
      <c r="L79" s="262">
        <f t="shared" si="3"/>
        <v>-3655118923</v>
      </c>
      <c r="M79" s="325">
        <f t="shared" si="2"/>
        <v>-0.24003131154455418</v>
      </c>
      <c r="O79" s="262">
        <f>I79-K79</f>
        <v>-3655118923</v>
      </c>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0"/>
      <c r="BX79" s="270"/>
      <c r="BY79" s="270"/>
      <c r="BZ79" s="270"/>
      <c r="CA79" s="270"/>
      <c r="CB79" s="270"/>
      <c r="CC79" s="270"/>
      <c r="CD79" s="270"/>
      <c r="CE79" s="270"/>
      <c r="CF79" s="270"/>
      <c r="CG79" s="270"/>
      <c r="CH79" s="270"/>
      <c r="CI79" s="270"/>
      <c r="CJ79" s="270"/>
      <c r="CK79" s="270"/>
      <c r="CL79" s="270"/>
      <c r="CM79" s="270"/>
      <c r="CN79" s="270"/>
      <c r="CO79" s="270"/>
      <c r="CP79" s="270"/>
      <c r="CQ79" s="270"/>
      <c r="CR79" s="270"/>
      <c r="CS79" s="270"/>
      <c r="CT79" s="270"/>
      <c r="CU79" s="270"/>
      <c r="CV79" s="270"/>
      <c r="CW79" s="270"/>
      <c r="CX79" s="270"/>
      <c r="CY79" s="270"/>
      <c r="CZ79" s="270"/>
      <c r="DA79" s="270"/>
      <c r="DB79" s="270"/>
      <c r="DC79" s="270"/>
      <c r="DD79" s="270"/>
      <c r="DE79" s="270"/>
      <c r="DF79" s="270"/>
      <c r="DG79" s="270"/>
      <c r="DH79" s="270"/>
      <c r="DI79" s="270"/>
      <c r="DJ79" s="270"/>
      <c r="DK79" s="270"/>
      <c r="DL79" s="270"/>
      <c r="DM79" s="270"/>
      <c r="DN79" s="270"/>
      <c r="DO79" s="270"/>
      <c r="DP79" s="270"/>
      <c r="DQ79" s="270"/>
      <c r="DR79" s="270"/>
      <c r="DS79" s="270"/>
      <c r="DT79" s="270"/>
      <c r="DU79" s="270"/>
      <c r="DV79" s="270"/>
      <c r="DW79" s="270"/>
      <c r="DX79" s="270"/>
      <c r="DY79" s="270"/>
      <c r="DZ79" s="270"/>
      <c r="EA79" s="270"/>
      <c r="EB79" s="270"/>
      <c r="EC79" s="270"/>
      <c r="ED79" s="270"/>
      <c r="EE79" s="270"/>
      <c r="EF79" s="270"/>
      <c r="EG79" s="270"/>
      <c r="EH79" s="270"/>
      <c r="EI79" s="270"/>
      <c r="EJ79" s="270"/>
      <c r="EK79" s="270"/>
      <c r="EL79" s="270"/>
      <c r="EM79" s="270"/>
      <c r="EN79" s="270"/>
      <c r="EO79" s="270"/>
      <c r="EP79" s="270"/>
      <c r="EQ79" s="270"/>
      <c r="ER79" s="270"/>
      <c r="ES79" s="270"/>
      <c r="ET79" s="270"/>
      <c r="EU79" s="270"/>
      <c r="EV79" s="270"/>
      <c r="EW79" s="270"/>
      <c r="EX79" s="270"/>
      <c r="EY79" s="270"/>
      <c r="EZ79" s="270"/>
      <c r="FA79" s="270"/>
      <c r="FB79" s="270"/>
      <c r="FC79" s="270"/>
      <c r="FD79" s="270"/>
      <c r="FE79" s="270"/>
      <c r="FF79" s="270"/>
      <c r="FG79" s="270"/>
      <c r="FH79" s="270"/>
      <c r="FI79" s="270"/>
      <c r="FJ79" s="270"/>
      <c r="FK79" s="270"/>
      <c r="FL79" s="270"/>
      <c r="FM79" s="270"/>
      <c r="FN79" s="270"/>
      <c r="FO79" s="270"/>
      <c r="FP79" s="270"/>
      <c r="FQ79" s="270"/>
      <c r="FR79" s="270"/>
      <c r="FS79" s="270"/>
      <c r="FT79" s="270"/>
      <c r="FU79" s="270"/>
      <c r="FV79" s="270"/>
      <c r="FW79" s="270"/>
      <c r="FX79" s="270"/>
      <c r="FY79" s="270"/>
      <c r="FZ79" s="270"/>
      <c r="GA79" s="270"/>
      <c r="GB79" s="270"/>
      <c r="GC79" s="270"/>
      <c r="GD79" s="270"/>
      <c r="GE79" s="270"/>
      <c r="GF79" s="270"/>
      <c r="GG79" s="270"/>
      <c r="GH79" s="270"/>
      <c r="GI79" s="270"/>
      <c r="GJ79" s="270"/>
      <c r="GK79" s="270"/>
      <c r="GL79" s="270"/>
      <c r="GM79" s="270"/>
      <c r="GN79" s="270"/>
      <c r="GO79" s="270"/>
      <c r="GP79" s="270"/>
      <c r="GQ79" s="270"/>
      <c r="GR79" s="270"/>
      <c r="GS79" s="270"/>
      <c r="GT79" s="270"/>
      <c r="GU79" s="270"/>
      <c r="GV79" s="270"/>
      <c r="GW79" s="270"/>
      <c r="GX79" s="270"/>
      <c r="GY79" s="270"/>
      <c r="GZ79" s="270"/>
      <c r="HA79" s="270"/>
      <c r="HB79" s="270"/>
      <c r="HC79" s="270"/>
      <c r="HD79" s="270"/>
      <c r="HE79" s="270"/>
      <c r="HF79" s="270"/>
      <c r="HG79" s="270"/>
      <c r="HH79" s="270"/>
      <c r="HI79" s="270"/>
      <c r="HJ79" s="270"/>
      <c r="HK79" s="270"/>
      <c r="HL79" s="270"/>
      <c r="HM79" s="270"/>
      <c r="HN79" s="270"/>
      <c r="HO79" s="270"/>
      <c r="HP79" s="270"/>
      <c r="HQ79" s="270"/>
      <c r="HR79" s="270"/>
      <c r="HS79" s="270"/>
      <c r="HT79" s="270"/>
      <c r="HU79" s="270"/>
      <c r="HV79" s="270"/>
      <c r="HW79" s="270"/>
      <c r="HX79" s="270"/>
      <c r="HY79" s="270"/>
      <c r="HZ79" s="270"/>
      <c r="IA79" s="270"/>
      <c r="IB79" s="270"/>
      <c r="IC79" s="270"/>
      <c r="ID79" s="270"/>
      <c r="IE79" s="270"/>
      <c r="IF79" s="270"/>
      <c r="IG79" s="270"/>
      <c r="IH79" s="270"/>
      <c r="II79" s="270"/>
      <c r="IJ79" s="270"/>
      <c r="IK79" s="270"/>
      <c r="IL79" s="270"/>
      <c r="IM79" s="270"/>
      <c r="IN79" s="270"/>
    </row>
    <row r="80" spans="1:248" s="42" customFormat="1" ht="15.75" customHeight="1">
      <c r="A80" s="205"/>
      <c r="B80" s="364" t="s">
        <v>952</v>
      </c>
      <c r="C80" s="205" t="s">
        <v>1042</v>
      </c>
      <c r="D80" s="205"/>
      <c r="E80" s="444">
        <v>314</v>
      </c>
      <c r="F80" s="205"/>
      <c r="G80" s="444" t="s">
        <v>75</v>
      </c>
      <c r="H80" s="205"/>
      <c r="I80" s="93">
        <v>10210869055</v>
      </c>
      <c r="J80" s="23"/>
      <c r="K80" s="22">
        <v>12821027217</v>
      </c>
      <c r="L80" s="262">
        <f t="shared" si="3"/>
        <v>-2610158162</v>
      </c>
      <c r="M80" s="325">
        <f t="shared" si="2"/>
        <v>-0.2035841682434828</v>
      </c>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70"/>
      <c r="BS80" s="270"/>
      <c r="BT80" s="270"/>
      <c r="BU80" s="270"/>
      <c r="BV80" s="270"/>
      <c r="BW80" s="270"/>
      <c r="BX80" s="270"/>
      <c r="BY80" s="270"/>
      <c r="BZ80" s="270"/>
      <c r="CA80" s="270"/>
      <c r="CB80" s="270"/>
      <c r="CC80" s="270"/>
      <c r="CD80" s="270"/>
      <c r="CE80" s="270"/>
      <c r="CF80" s="270"/>
      <c r="CG80" s="270"/>
      <c r="CH80" s="270"/>
      <c r="CI80" s="270"/>
      <c r="CJ80" s="270"/>
      <c r="CK80" s="270"/>
      <c r="CL80" s="270"/>
      <c r="CM80" s="270"/>
      <c r="CN80" s="270"/>
      <c r="CO80" s="270"/>
      <c r="CP80" s="270"/>
      <c r="CQ80" s="270"/>
      <c r="CR80" s="270"/>
      <c r="CS80" s="270"/>
      <c r="CT80" s="270"/>
      <c r="CU80" s="270"/>
      <c r="CV80" s="270"/>
      <c r="CW80" s="270"/>
      <c r="CX80" s="270"/>
      <c r="CY80" s="270"/>
      <c r="CZ80" s="270"/>
      <c r="DA80" s="270"/>
      <c r="DB80" s="270"/>
      <c r="DC80" s="270"/>
      <c r="DD80" s="270"/>
      <c r="DE80" s="270"/>
      <c r="DF80" s="270"/>
      <c r="DG80" s="270"/>
      <c r="DH80" s="270"/>
      <c r="DI80" s="270"/>
      <c r="DJ80" s="270"/>
      <c r="DK80" s="270"/>
      <c r="DL80" s="270"/>
      <c r="DM80" s="270"/>
      <c r="DN80" s="270"/>
      <c r="DO80" s="270"/>
      <c r="DP80" s="270"/>
      <c r="DQ80" s="270"/>
      <c r="DR80" s="270"/>
      <c r="DS80" s="270"/>
      <c r="DT80" s="270"/>
      <c r="DU80" s="270"/>
      <c r="DV80" s="270"/>
      <c r="DW80" s="270"/>
      <c r="DX80" s="270"/>
      <c r="DY80" s="270"/>
      <c r="DZ80" s="270"/>
      <c r="EA80" s="270"/>
      <c r="EB80" s="270"/>
      <c r="EC80" s="270"/>
      <c r="ED80" s="270"/>
      <c r="EE80" s="270"/>
      <c r="EF80" s="270"/>
      <c r="EG80" s="270"/>
      <c r="EH80" s="270"/>
      <c r="EI80" s="270"/>
      <c r="EJ80" s="270"/>
      <c r="EK80" s="270"/>
      <c r="EL80" s="270"/>
      <c r="EM80" s="270"/>
      <c r="EN80" s="270"/>
      <c r="EO80" s="270"/>
      <c r="EP80" s="270"/>
      <c r="EQ80" s="270"/>
      <c r="ER80" s="270"/>
      <c r="ES80" s="270"/>
      <c r="ET80" s="270"/>
      <c r="EU80" s="270"/>
      <c r="EV80" s="270"/>
      <c r="EW80" s="270"/>
      <c r="EX80" s="270"/>
      <c r="EY80" s="270"/>
      <c r="EZ80" s="270"/>
      <c r="FA80" s="270"/>
      <c r="FB80" s="270"/>
      <c r="FC80" s="270"/>
      <c r="FD80" s="270"/>
      <c r="FE80" s="270"/>
      <c r="FF80" s="270"/>
      <c r="FG80" s="270"/>
      <c r="FH80" s="270"/>
      <c r="FI80" s="270"/>
      <c r="FJ80" s="270"/>
      <c r="FK80" s="270"/>
      <c r="FL80" s="270"/>
      <c r="FM80" s="270"/>
      <c r="FN80" s="270"/>
      <c r="FO80" s="270"/>
      <c r="FP80" s="270"/>
      <c r="FQ80" s="270"/>
      <c r="FR80" s="270"/>
      <c r="FS80" s="270"/>
      <c r="FT80" s="270"/>
      <c r="FU80" s="270"/>
      <c r="FV80" s="270"/>
      <c r="FW80" s="270"/>
      <c r="FX80" s="270"/>
      <c r="FY80" s="270"/>
      <c r="FZ80" s="270"/>
      <c r="GA80" s="270"/>
      <c r="GB80" s="270"/>
      <c r="GC80" s="270"/>
      <c r="GD80" s="270"/>
      <c r="GE80" s="270"/>
      <c r="GF80" s="270"/>
      <c r="GG80" s="270"/>
      <c r="GH80" s="270"/>
      <c r="GI80" s="270"/>
      <c r="GJ80" s="270"/>
      <c r="GK80" s="270"/>
      <c r="GL80" s="270"/>
      <c r="GM80" s="270"/>
      <c r="GN80" s="270"/>
      <c r="GO80" s="270"/>
      <c r="GP80" s="270"/>
      <c r="GQ80" s="270"/>
      <c r="GR80" s="270"/>
      <c r="GS80" s="270"/>
      <c r="GT80" s="270"/>
      <c r="GU80" s="270"/>
      <c r="GV80" s="270"/>
      <c r="GW80" s="270"/>
      <c r="GX80" s="270"/>
      <c r="GY80" s="270"/>
      <c r="GZ80" s="270"/>
      <c r="HA80" s="270"/>
      <c r="HB80" s="270"/>
      <c r="HC80" s="270"/>
      <c r="HD80" s="270"/>
      <c r="HE80" s="270"/>
      <c r="HF80" s="270"/>
      <c r="HG80" s="270"/>
      <c r="HH80" s="270"/>
      <c r="HI80" s="270"/>
      <c r="HJ80" s="270"/>
      <c r="HK80" s="270"/>
      <c r="HL80" s="270"/>
      <c r="HM80" s="270"/>
      <c r="HN80" s="270"/>
      <c r="HO80" s="270"/>
      <c r="HP80" s="270"/>
      <c r="HQ80" s="270"/>
      <c r="HR80" s="270"/>
      <c r="HS80" s="270"/>
      <c r="HT80" s="270"/>
      <c r="HU80" s="270"/>
      <c r="HV80" s="270"/>
      <c r="HW80" s="270"/>
      <c r="HX80" s="270"/>
      <c r="HY80" s="270"/>
      <c r="HZ80" s="270"/>
      <c r="IA80" s="270"/>
      <c r="IB80" s="270"/>
      <c r="IC80" s="270"/>
      <c r="ID80" s="270"/>
      <c r="IE80" s="270"/>
      <c r="IF80" s="270"/>
      <c r="IG80" s="270"/>
      <c r="IH80" s="270"/>
      <c r="II80" s="270"/>
      <c r="IJ80" s="270"/>
      <c r="IK80" s="270"/>
      <c r="IL80" s="270"/>
      <c r="IM80" s="270"/>
      <c r="IN80" s="270"/>
    </row>
    <row r="81" spans="1:248" s="42" customFormat="1" ht="15.75" customHeight="1">
      <c r="A81" s="205"/>
      <c r="B81" s="364" t="s">
        <v>993</v>
      </c>
      <c r="C81" s="205" t="s">
        <v>1043</v>
      </c>
      <c r="D81" s="205"/>
      <c r="E81" s="444">
        <v>315</v>
      </c>
      <c r="F81" s="205"/>
      <c r="G81" s="444" t="s">
        <v>78</v>
      </c>
      <c r="H81" s="205"/>
      <c r="I81" s="93">
        <v>826788757</v>
      </c>
      <c r="J81" s="23"/>
      <c r="K81" s="22">
        <v>1182797756</v>
      </c>
      <c r="L81" s="262">
        <f t="shared" si="3"/>
        <v>-356008999</v>
      </c>
      <c r="M81" s="325">
        <f t="shared" si="2"/>
        <v>-0.30098890295831776</v>
      </c>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270"/>
      <c r="BV81" s="270"/>
      <c r="BW81" s="270"/>
      <c r="BX81" s="270"/>
      <c r="BY81" s="270"/>
      <c r="BZ81" s="270"/>
      <c r="CA81" s="270"/>
      <c r="CB81" s="270"/>
      <c r="CC81" s="270"/>
      <c r="CD81" s="270"/>
      <c r="CE81" s="270"/>
      <c r="CF81" s="270"/>
      <c r="CG81" s="270"/>
      <c r="CH81" s="270"/>
      <c r="CI81" s="270"/>
      <c r="CJ81" s="270"/>
      <c r="CK81" s="270"/>
      <c r="CL81" s="270"/>
      <c r="CM81" s="270"/>
      <c r="CN81" s="270"/>
      <c r="CO81" s="270"/>
      <c r="CP81" s="270"/>
      <c r="CQ81" s="270"/>
      <c r="CR81" s="270"/>
      <c r="CS81" s="270"/>
      <c r="CT81" s="270"/>
      <c r="CU81" s="270"/>
      <c r="CV81" s="270"/>
      <c r="CW81" s="270"/>
      <c r="CX81" s="270"/>
      <c r="CY81" s="270"/>
      <c r="CZ81" s="270"/>
      <c r="DA81" s="270"/>
      <c r="DB81" s="270"/>
      <c r="DC81" s="270"/>
      <c r="DD81" s="270"/>
      <c r="DE81" s="270"/>
      <c r="DF81" s="270"/>
      <c r="DG81" s="270"/>
      <c r="DH81" s="270"/>
      <c r="DI81" s="270"/>
      <c r="DJ81" s="270"/>
      <c r="DK81" s="270"/>
      <c r="DL81" s="270"/>
      <c r="DM81" s="270"/>
      <c r="DN81" s="270"/>
      <c r="DO81" s="270"/>
      <c r="DP81" s="270"/>
      <c r="DQ81" s="270"/>
      <c r="DR81" s="270"/>
      <c r="DS81" s="270"/>
      <c r="DT81" s="270"/>
      <c r="DU81" s="270"/>
      <c r="DV81" s="270"/>
      <c r="DW81" s="270"/>
      <c r="DX81" s="270"/>
      <c r="DY81" s="270"/>
      <c r="DZ81" s="270"/>
      <c r="EA81" s="270"/>
      <c r="EB81" s="270"/>
      <c r="EC81" s="270"/>
      <c r="ED81" s="270"/>
      <c r="EE81" s="270"/>
      <c r="EF81" s="270"/>
      <c r="EG81" s="270"/>
      <c r="EH81" s="270"/>
      <c r="EI81" s="270"/>
      <c r="EJ81" s="270"/>
      <c r="EK81" s="270"/>
      <c r="EL81" s="270"/>
      <c r="EM81" s="270"/>
      <c r="EN81" s="270"/>
      <c r="EO81" s="270"/>
      <c r="EP81" s="270"/>
      <c r="EQ81" s="270"/>
      <c r="ER81" s="270"/>
      <c r="ES81" s="270"/>
      <c r="ET81" s="270"/>
      <c r="EU81" s="270"/>
      <c r="EV81" s="270"/>
      <c r="EW81" s="270"/>
      <c r="EX81" s="270"/>
      <c r="EY81" s="270"/>
      <c r="EZ81" s="270"/>
      <c r="FA81" s="270"/>
      <c r="FB81" s="270"/>
      <c r="FC81" s="270"/>
      <c r="FD81" s="270"/>
      <c r="FE81" s="270"/>
      <c r="FF81" s="270"/>
      <c r="FG81" s="270"/>
      <c r="FH81" s="270"/>
      <c r="FI81" s="270"/>
      <c r="FJ81" s="270"/>
      <c r="FK81" s="270"/>
      <c r="FL81" s="270"/>
      <c r="FM81" s="270"/>
      <c r="FN81" s="270"/>
      <c r="FO81" s="270"/>
      <c r="FP81" s="270"/>
      <c r="FQ81" s="270"/>
      <c r="FR81" s="270"/>
      <c r="FS81" s="270"/>
      <c r="FT81" s="270"/>
      <c r="FU81" s="270"/>
      <c r="FV81" s="270"/>
      <c r="FW81" s="270"/>
      <c r="FX81" s="270"/>
      <c r="FY81" s="270"/>
      <c r="FZ81" s="270"/>
      <c r="GA81" s="270"/>
      <c r="GB81" s="270"/>
      <c r="GC81" s="270"/>
      <c r="GD81" s="270"/>
      <c r="GE81" s="270"/>
      <c r="GF81" s="270"/>
      <c r="GG81" s="270"/>
      <c r="GH81" s="270"/>
      <c r="GI81" s="270"/>
      <c r="GJ81" s="270"/>
      <c r="GK81" s="270"/>
      <c r="GL81" s="270"/>
      <c r="GM81" s="270"/>
      <c r="GN81" s="270"/>
      <c r="GO81" s="270"/>
      <c r="GP81" s="270"/>
      <c r="GQ81" s="270"/>
      <c r="GR81" s="270"/>
      <c r="GS81" s="270"/>
      <c r="GT81" s="270"/>
      <c r="GU81" s="270"/>
      <c r="GV81" s="270"/>
      <c r="GW81" s="270"/>
      <c r="GX81" s="270"/>
      <c r="GY81" s="270"/>
      <c r="GZ81" s="270"/>
      <c r="HA81" s="270"/>
      <c r="HB81" s="270"/>
      <c r="HC81" s="270"/>
      <c r="HD81" s="270"/>
      <c r="HE81" s="270"/>
      <c r="HF81" s="270"/>
      <c r="HG81" s="270"/>
      <c r="HH81" s="270"/>
      <c r="HI81" s="270"/>
      <c r="HJ81" s="270"/>
      <c r="HK81" s="270"/>
      <c r="HL81" s="270"/>
      <c r="HM81" s="270"/>
      <c r="HN81" s="270"/>
      <c r="HO81" s="270"/>
      <c r="HP81" s="270"/>
      <c r="HQ81" s="270"/>
      <c r="HR81" s="270"/>
      <c r="HS81" s="270"/>
      <c r="HT81" s="270"/>
      <c r="HU81" s="270"/>
      <c r="HV81" s="270"/>
      <c r="HW81" s="270"/>
      <c r="HX81" s="270"/>
      <c r="HY81" s="270"/>
      <c r="HZ81" s="270"/>
      <c r="IA81" s="270"/>
      <c r="IB81" s="270"/>
      <c r="IC81" s="270"/>
      <c r="ID81" s="270"/>
      <c r="IE81" s="270"/>
      <c r="IF81" s="270"/>
      <c r="IG81" s="270"/>
      <c r="IH81" s="270"/>
      <c r="II81" s="270"/>
      <c r="IJ81" s="270"/>
      <c r="IK81" s="270"/>
      <c r="IL81" s="270"/>
      <c r="IM81" s="270"/>
      <c r="IN81" s="270"/>
    </row>
    <row r="82" spans="1:248" s="42" customFormat="1" ht="15.75" customHeight="1">
      <c r="A82" s="205"/>
      <c r="B82" s="364" t="s">
        <v>995</v>
      </c>
      <c r="C82" s="205" t="s">
        <v>1044</v>
      </c>
      <c r="D82" s="205"/>
      <c r="E82" s="444">
        <v>316</v>
      </c>
      <c r="F82" s="205"/>
      <c r="G82" s="444"/>
      <c r="H82" s="205"/>
      <c r="I82" s="22">
        <v>0</v>
      </c>
      <c r="J82" s="23"/>
      <c r="K82" s="22">
        <v>0</v>
      </c>
      <c r="L82" s="262">
        <f t="shared" si="3"/>
        <v>0</v>
      </c>
      <c r="M82" s="325" t="e">
        <f t="shared" si="2"/>
        <v>#DIV/0!</v>
      </c>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0"/>
      <c r="BR82" s="270"/>
      <c r="BS82" s="270"/>
      <c r="BT82" s="270"/>
      <c r="BU82" s="270"/>
      <c r="BV82" s="270"/>
      <c r="BW82" s="270"/>
      <c r="BX82" s="270"/>
      <c r="BY82" s="270"/>
      <c r="BZ82" s="270"/>
      <c r="CA82" s="270"/>
      <c r="CB82" s="270"/>
      <c r="CC82" s="270"/>
      <c r="CD82" s="270"/>
      <c r="CE82" s="270"/>
      <c r="CF82" s="270"/>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0"/>
      <c r="DK82" s="270"/>
      <c r="DL82" s="270"/>
      <c r="DM82" s="270"/>
      <c r="DN82" s="270"/>
      <c r="DO82" s="270"/>
      <c r="DP82" s="270"/>
      <c r="DQ82" s="270"/>
      <c r="DR82" s="270"/>
      <c r="DS82" s="270"/>
      <c r="DT82" s="270"/>
      <c r="DU82" s="270"/>
      <c r="DV82" s="270"/>
      <c r="DW82" s="270"/>
      <c r="DX82" s="270"/>
      <c r="DY82" s="270"/>
      <c r="DZ82" s="270"/>
      <c r="EA82" s="270"/>
      <c r="EB82" s="270"/>
      <c r="EC82" s="270"/>
      <c r="ED82" s="270"/>
      <c r="EE82" s="270"/>
      <c r="EF82" s="270"/>
      <c r="EG82" s="270"/>
      <c r="EH82" s="270"/>
      <c r="EI82" s="270"/>
      <c r="EJ82" s="270"/>
      <c r="EK82" s="270"/>
      <c r="EL82" s="270"/>
      <c r="EM82" s="270"/>
      <c r="EN82" s="270"/>
      <c r="EO82" s="270"/>
      <c r="EP82" s="270"/>
      <c r="EQ82" s="270"/>
      <c r="ER82" s="270"/>
      <c r="ES82" s="270"/>
      <c r="ET82" s="270"/>
      <c r="EU82" s="270"/>
      <c r="EV82" s="270"/>
      <c r="EW82" s="270"/>
      <c r="EX82" s="270"/>
      <c r="EY82" s="270"/>
      <c r="EZ82" s="270"/>
      <c r="FA82" s="270"/>
      <c r="FB82" s="270"/>
      <c r="FC82" s="270"/>
      <c r="FD82" s="270"/>
      <c r="FE82" s="270"/>
      <c r="FF82" s="270"/>
      <c r="FG82" s="270"/>
      <c r="FH82" s="270"/>
      <c r="FI82" s="270"/>
      <c r="FJ82" s="270"/>
      <c r="FK82" s="270"/>
      <c r="FL82" s="270"/>
      <c r="FM82" s="270"/>
      <c r="FN82" s="270"/>
      <c r="FO82" s="270"/>
      <c r="FP82" s="270"/>
      <c r="FQ82" s="270"/>
      <c r="FR82" s="270"/>
      <c r="FS82" s="270"/>
      <c r="FT82" s="270"/>
      <c r="FU82" s="270"/>
      <c r="FV82" s="270"/>
      <c r="FW82" s="270"/>
      <c r="FX82" s="270"/>
      <c r="FY82" s="270"/>
      <c r="FZ82" s="270"/>
      <c r="GA82" s="270"/>
      <c r="GB82" s="270"/>
      <c r="GC82" s="270"/>
      <c r="GD82" s="270"/>
      <c r="GE82" s="270"/>
      <c r="GF82" s="270"/>
      <c r="GG82" s="270"/>
      <c r="GH82" s="270"/>
      <c r="GI82" s="270"/>
      <c r="GJ82" s="270"/>
      <c r="GK82" s="270"/>
      <c r="GL82" s="270"/>
      <c r="GM82" s="270"/>
      <c r="GN82" s="270"/>
      <c r="GO82" s="270"/>
      <c r="GP82" s="270"/>
      <c r="GQ82" s="270"/>
      <c r="GR82" s="270"/>
      <c r="GS82" s="270"/>
      <c r="GT82" s="270"/>
      <c r="GU82" s="270"/>
      <c r="GV82" s="270"/>
      <c r="GW82" s="270"/>
      <c r="GX82" s="270"/>
      <c r="GY82" s="270"/>
      <c r="GZ82" s="270"/>
      <c r="HA82" s="270"/>
      <c r="HB82" s="270"/>
      <c r="HC82" s="270"/>
      <c r="HD82" s="270"/>
      <c r="HE82" s="270"/>
      <c r="HF82" s="270"/>
      <c r="HG82" s="270"/>
      <c r="HH82" s="270"/>
      <c r="HI82" s="270"/>
      <c r="HJ82" s="270"/>
      <c r="HK82" s="270"/>
      <c r="HL82" s="270"/>
      <c r="HM82" s="270"/>
      <c r="HN82" s="270"/>
      <c r="HO82" s="270"/>
      <c r="HP82" s="270"/>
      <c r="HQ82" s="270"/>
      <c r="HR82" s="270"/>
      <c r="HS82" s="270"/>
      <c r="HT82" s="270"/>
      <c r="HU82" s="270"/>
      <c r="HV82" s="270"/>
      <c r="HW82" s="270"/>
      <c r="HX82" s="270"/>
      <c r="HY82" s="270"/>
      <c r="HZ82" s="270"/>
      <c r="IA82" s="270"/>
      <c r="IB82" s="270"/>
      <c r="IC82" s="270"/>
      <c r="ID82" s="270"/>
      <c r="IE82" s="270"/>
      <c r="IF82" s="270"/>
      <c r="IG82" s="270"/>
      <c r="IH82" s="270"/>
      <c r="II82" s="270"/>
      <c r="IJ82" s="270"/>
      <c r="IK82" s="270"/>
      <c r="IL82" s="270"/>
      <c r="IM82" s="270"/>
      <c r="IN82" s="270"/>
    </row>
    <row r="83" spans="1:248" s="42" customFormat="1" ht="15.75" customHeight="1">
      <c r="A83" s="205"/>
      <c r="B83" s="364" t="s">
        <v>1045</v>
      </c>
      <c r="C83" s="205" t="s">
        <v>1046</v>
      </c>
      <c r="D83" s="205"/>
      <c r="E83" s="444">
        <v>317</v>
      </c>
      <c r="F83" s="205"/>
      <c r="G83" s="444"/>
      <c r="H83" s="205"/>
      <c r="I83" s="22">
        <v>0</v>
      </c>
      <c r="J83" s="23"/>
      <c r="K83" s="22">
        <v>0</v>
      </c>
      <c r="L83" s="262"/>
      <c r="M83" s="325"/>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c r="BP83" s="270"/>
      <c r="BQ83" s="270"/>
      <c r="BR83" s="270"/>
      <c r="BS83" s="270"/>
      <c r="BT83" s="270"/>
      <c r="BU83" s="270"/>
      <c r="BV83" s="270"/>
      <c r="BW83" s="270"/>
      <c r="BX83" s="270"/>
      <c r="BY83" s="270"/>
      <c r="BZ83" s="270"/>
      <c r="CA83" s="270"/>
      <c r="CB83" s="270"/>
      <c r="CC83" s="270"/>
      <c r="CD83" s="270"/>
      <c r="CE83" s="270"/>
      <c r="CF83" s="270"/>
      <c r="CG83" s="270"/>
      <c r="CH83" s="270"/>
      <c r="CI83" s="270"/>
      <c r="CJ83" s="270"/>
      <c r="CK83" s="270"/>
      <c r="CL83" s="270"/>
      <c r="CM83" s="270"/>
      <c r="CN83" s="270"/>
      <c r="CO83" s="270"/>
      <c r="CP83" s="270"/>
      <c r="CQ83" s="270"/>
      <c r="CR83" s="270"/>
      <c r="CS83" s="270"/>
      <c r="CT83" s="270"/>
      <c r="CU83" s="270"/>
      <c r="CV83" s="270"/>
      <c r="CW83" s="270"/>
      <c r="CX83" s="270"/>
      <c r="CY83" s="270"/>
      <c r="CZ83" s="270"/>
      <c r="DA83" s="270"/>
      <c r="DB83" s="270"/>
      <c r="DC83" s="270"/>
      <c r="DD83" s="270"/>
      <c r="DE83" s="270"/>
      <c r="DF83" s="270"/>
      <c r="DG83" s="270"/>
      <c r="DH83" s="270"/>
      <c r="DI83" s="270"/>
      <c r="DJ83" s="270"/>
      <c r="DK83" s="270"/>
      <c r="DL83" s="270"/>
      <c r="DM83" s="270"/>
      <c r="DN83" s="270"/>
      <c r="DO83" s="270"/>
      <c r="DP83" s="270"/>
      <c r="DQ83" s="270"/>
      <c r="DR83" s="270"/>
      <c r="DS83" s="270"/>
      <c r="DT83" s="270"/>
      <c r="DU83" s="270"/>
      <c r="DV83" s="270"/>
      <c r="DW83" s="270"/>
      <c r="DX83" s="270"/>
      <c r="DY83" s="270"/>
      <c r="DZ83" s="270"/>
      <c r="EA83" s="270"/>
      <c r="EB83" s="270"/>
      <c r="EC83" s="270"/>
      <c r="ED83" s="270"/>
      <c r="EE83" s="270"/>
      <c r="EF83" s="270"/>
      <c r="EG83" s="270"/>
      <c r="EH83" s="270"/>
      <c r="EI83" s="270"/>
      <c r="EJ83" s="270"/>
      <c r="EK83" s="270"/>
      <c r="EL83" s="270"/>
      <c r="EM83" s="270"/>
      <c r="EN83" s="270"/>
      <c r="EO83" s="270"/>
      <c r="EP83" s="270"/>
      <c r="EQ83" s="270"/>
      <c r="ER83" s="270"/>
      <c r="ES83" s="270"/>
      <c r="ET83" s="270"/>
      <c r="EU83" s="270"/>
      <c r="EV83" s="270"/>
      <c r="EW83" s="270"/>
      <c r="EX83" s="270"/>
      <c r="EY83" s="270"/>
      <c r="EZ83" s="270"/>
      <c r="FA83" s="270"/>
      <c r="FB83" s="270"/>
      <c r="FC83" s="270"/>
      <c r="FD83" s="270"/>
      <c r="FE83" s="270"/>
      <c r="FF83" s="270"/>
      <c r="FG83" s="270"/>
      <c r="FH83" s="270"/>
      <c r="FI83" s="270"/>
      <c r="FJ83" s="270"/>
      <c r="FK83" s="270"/>
      <c r="FL83" s="270"/>
      <c r="FM83" s="270"/>
      <c r="FN83" s="270"/>
      <c r="FO83" s="270"/>
      <c r="FP83" s="270"/>
      <c r="FQ83" s="270"/>
      <c r="FR83" s="270"/>
      <c r="FS83" s="270"/>
      <c r="FT83" s="270"/>
      <c r="FU83" s="270"/>
      <c r="FV83" s="270"/>
      <c r="FW83" s="270"/>
      <c r="FX83" s="270"/>
      <c r="FY83" s="270"/>
      <c r="FZ83" s="270"/>
      <c r="GA83" s="270"/>
      <c r="GB83" s="270"/>
      <c r="GC83" s="270"/>
      <c r="GD83" s="270"/>
      <c r="GE83" s="270"/>
      <c r="GF83" s="270"/>
      <c r="GG83" s="270"/>
      <c r="GH83" s="270"/>
      <c r="GI83" s="270"/>
      <c r="GJ83" s="270"/>
      <c r="GK83" s="270"/>
      <c r="GL83" s="270"/>
      <c r="GM83" s="270"/>
      <c r="GN83" s="270"/>
      <c r="GO83" s="270"/>
      <c r="GP83" s="270"/>
      <c r="GQ83" s="270"/>
      <c r="GR83" s="270"/>
      <c r="GS83" s="270"/>
      <c r="GT83" s="270"/>
      <c r="GU83" s="270"/>
      <c r="GV83" s="270"/>
      <c r="GW83" s="270"/>
      <c r="GX83" s="270"/>
      <c r="GY83" s="270"/>
      <c r="GZ83" s="270"/>
      <c r="HA83" s="270"/>
      <c r="HB83" s="270"/>
      <c r="HC83" s="270"/>
      <c r="HD83" s="270"/>
      <c r="HE83" s="270"/>
      <c r="HF83" s="270"/>
      <c r="HG83" s="270"/>
      <c r="HH83" s="270"/>
      <c r="HI83" s="270"/>
      <c r="HJ83" s="270"/>
      <c r="HK83" s="270"/>
      <c r="HL83" s="270"/>
      <c r="HM83" s="270"/>
      <c r="HN83" s="270"/>
      <c r="HO83" s="270"/>
      <c r="HP83" s="270"/>
      <c r="HQ83" s="270"/>
      <c r="HR83" s="270"/>
      <c r="HS83" s="270"/>
      <c r="HT83" s="270"/>
      <c r="HU83" s="270"/>
      <c r="HV83" s="270"/>
      <c r="HW83" s="270"/>
      <c r="HX83" s="270"/>
      <c r="HY83" s="270"/>
      <c r="HZ83" s="270"/>
      <c r="IA83" s="270"/>
      <c r="IB83" s="270"/>
      <c r="IC83" s="270"/>
      <c r="ID83" s="270"/>
      <c r="IE83" s="270"/>
      <c r="IF83" s="270"/>
      <c r="IG83" s="270"/>
      <c r="IH83" s="270"/>
      <c r="II83" s="270"/>
      <c r="IJ83" s="270"/>
      <c r="IK83" s="270"/>
      <c r="IL83" s="270"/>
      <c r="IM83" s="270"/>
      <c r="IN83" s="270"/>
    </row>
    <row r="84" spans="1:248" s="42" customFormat="1" ht="15.75" customHeight="1">
      <c r="A84" s="205"/>
      <c r="B84" s="364" t="s">
        <v>1047</v>
      </c>
      <c r="C84" s="205" t="s">
        <v>1048</v>
      </c>
      <c r="D84" s="205"/>
      <c r="E84" s="444">
        <v>318</v>
      </c>
      <c r="F84" s="205"/>
      <c r="G84" s="444"/>
      <c r="H84" s="205"/>
      <c r="I84" s="22">
        <v>0</v>
      </c>
      <c r="J84" s="23"/>
      <c r="K84" s="22">
        <v>0</v>
      </c>
      <c r="L84" s="262"/>
      <c r="M84" s="325"/>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70"/>
      <c r="BS84" s="270"/>
      <c r="BT84" s="270"/>
      <c r="BU84" s="270"/>
      <c r="BV84" s="270"/>
      <c r="BW84" s="270"/>
      <c r="BX84" s="270"/>
      <c r="BY84" s="270"/>
      <c r="BZ84" s="270"/>
      <c r="CA84" s="270"/>
      <c r="CB84" s="270"/>
      <c r="CC84" s="270"/>
      <c r="CD84" s="270"/>
      <c r="CE84" s="270"/>
      <c r="CF84" s="270"/>
      <c r="CG84" s="270"/>
      <c r="CH84" s="270"/>
      <c r="CI84" s="270"/>
      <c r="CJ84" s="270"/>
      <c r="CK84" s="270"/>
      <c r="CL84" s="270"/>
      <c r="CM84" s="270"/>
      <c r="CN84" s="270"/>
      <c r="CO84" s="270"/>
      <c r="CP84" s="270"/>
      <c r="CQ84" s="270"/>
      <c r="CR84" s="270"/>
      <c r="CS84" s="270"/>
      <c r="CT84" s="270"/>
      <c r="CU84" s="270"/>
      <c r="CV84" s="270"/>
      <c r="CW84" s="270"/>
      <c r="CX84" s="270"/>
      <c r="CY84" s="270"/>
      <c r="CZ84" s="270"/>
      <c r="DA84" s="270"/>
      <c r="DB84" s="270"/>
      <c r="DC84" s="270"/>
      <c r="DD84" s="270"/>
      <c r="DE84" s="270"/>
      <c r="DF84" s="270"/>
      <c r="DG84" s="270"/>
      <c r="DH84" s="270"/>
      <c r="DI84" s="270"/>
      <c r="DJ84" s="270"/>
      <c r="DK84" s="270"/>
      <c r="DL84" s="270"/>
      <c r="DM84" s="270"/>
      <c r="DN84" s="270"/>
      <c r="DO84" s="270"/>
      <c r="DP84" s="270"/>
      <c r="DQ84" s="270"/>
      <c r="DR84" s="270"/>
      <c r="DS84" s="270"/>
      <c r="DT84" s="270"/>
      <c r="DU84" s="270"/>
      <c r="DV84" s="270"/>
      <c r="DW84" s="270"/>
      <c r="DX84" s="270"/>
      <c r="DY84" s="270"/>
      <c r="DZ84" s="270"/>
      <c r="EA84" s="270"/>
      <c r="EB84" s="270"/>
      <c r="EC84" s="270"/>
      <c r="ED84" s="270"/>
      <c r="EE84" s="270"/>
      <c r="EF84" s="270"/>
      <c r="EG84" s="270"/>
      <c r="EH84" s="270"/>
      <c r="EI84" s="270"/>
      <c r="EJ84" s="270"/>
      <c r="EK84" s="270"/>
      <c r="EL84" s="270"/>
      <c r="EM84" s="270"/>
      <c r="EN84" s="270"/>
      <c r="EO84" s="270"/>
      <c r="EP84" s="270"/>
      <c r="EQ84" s="270"/>
      <c r="ER84" s="270"/>
      <c r="ES84" s="270"/>
      <c r="ET84" s="270"/>
      <c r="EU84" s="270"/>
      <c r="EV84" s="270"/>
      <c r="EW84" s="270"/>
      <c r="EX84" s="270"/>
      <c r="EY84" s="270"/>
      <c r="EZ84" s="270"/>
      <c r="FA84" s="270"/>
      <c r="FB84" s="270"/>
      <c r="FC84" s="270"/>
      <c r="FD84" s="270"/>
      <c r="FE84" s="270"/>
      <c r="FF84" s="270"/>
      <c r="FG84" s="270"/>
      <c r="FH84" s="270"/>
      <c r="FI84" s="270"/>
      <c r="FJ84" s="270"/>
      <c r="FK84" s="270"/>
      <c r="FL84" s="270"/>
      <c r="FM84" s="270"/>
      <c r="FN84" s="270"/>
      <c r="FO84" s="270"/>
      <c r="FP84" s="270"/>
      <c r="FQ84" s="270"/>
      <c r="FR84" s="270"/>
      <c r="FS84" s="270"/>
      <c r="FT84" s="270"/>
      <c r="FU84" s="270"/>
      <c r="FV84" s="270"/>
      <c r="FW84" s="270"/>
      <c r="FX84" s="270"/>
      <c r="FY84" s="270"/>
      <c r="FZ84" s="270"/>
      <c r="GA84" s="270"/>
      <c r="GB84" s="270"/>
      <c r="GC84" s="270"/>
      <c r="GD84" s="270"/>
      <c r="GE84" s="270"/>
      <c r="GF84" s="270"/>
      <c r="GG84" s="270"/>
      <c r="GH84" s="270"/>
      <c r="GI84" s="270"/>
      <c r="GJ84" s="270"/>
      <c r="GK84" s="270"/>
      <c r="GL84" s="270"/>
      <c r="GM84" s="270"/>
      <c r="GN84" s="270"/>
      <c r="GO84" s="270"/>
      <c r="GP84" s="270"/>
      <c r="GQ84" s="270"/>
      <c r="GR84" s="270"/>
      <c r="GS84" s="270"/>
      <c r="GT84" s="270"/>
      <c r="GU84" s="270"/>
      <c r="GV84" s="270"/>
      <c r="GW84" s="270"/>
      <c r="GX84" s="270"/>
      <c r="GY84" s="270"/>
      <c r="GZ84" s="270"/>
      <c r="HA84" s="270"/>
      <c r="HB84" s="270"/>
      <c r="HC84" s="270"/>
      <c r="HD84" s="270"/>
      <c r="HE84" s="270"/>
      <c r="HF84" s="270"/>
      <c r="HG84" s="270"/>
      <c r="HH84" s="270"/>
      <c r="HI84" s="270"/>
      <c r="HJ84" s="270"/>
      <c r="HK84" s="270"/>
      <c r="HL84" s="270"/>
      <c r="HM84" s="270"/>
      <c r="HN84" s="270"/>
      <c r="HO84" s="270"/>
      <c r="HP84" s="270"/>
      <c r="HQ84" s="270"/>
      <c r="HR84" s="270"/>
      <c r="HS84" s="270"/>
      <c r="HT84" s="270"/>
      <c r="HU84" s="270"/>
      <c r="HV84" s="270"/>
      <c r="HW84" s="270"/>
      <c r="HX84" s="270"/>
      <c r="HY84" s="270"/>
      <c r="HZ84" s="270"/>
      <c r="IA84" s="270"/>
      <c r="IB84" s="270"/>
      <c r="IC84" s="270"/>
      <c r="ID84" s="270"/>
      <c r="IE84" s="270"/>
      <c r="IF84" s="270"/>
      <c r="IG84" s="270"/>
      <c r="IH84" s="270"/>
      <c r="II84" s="270"/>
      <c r="IJ84" s="270"/>
      <c r="IK84" s="270"/>
      <c r="IL84" s="270"/>
      <c r="IM84" s="270"/>
      <c r="IN84" s="270"/>
    </row>
    <row r="85" spans="1:248" s="42" customFormat="1" ht="15.75" customHeight="1">
      <c r="A85" s="205"/>
      <c r="B85" s="364" t="s">
        <v>1049</v>
      </c>
      <c r="C85" s="205" t="s">
        <v>1050</v>
      </c>
      <c r="D85" s="205"/>
      <c r="E85" s="444">
        <v>319</v>
      </c>
      <c r="F85" s="205"/>
      <c r="G85" s="444" t="s">
        <v>1187</v>
      </c>
      <c r="H85" s="205"/>
      <c r="I85" s="93">
        <v>9502664295</v>
      </c>
      <c r="J85" s="23"/>
      <c r="K85" s="22">
        <v>13898735623</v>
      </c>
      <c r="L85" s="262">
        <f>I85-K85</f>
        <v>-4396071328</v>
      </c>
      <c r="M85" s="325">
        <f>L85/K85</f>
        <v>-0.31629289506919345</v>
      </c>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c r="BS85" s="270"/>
      <c r="BT85" s="270"/>
      <c r="BU85" s="270"/>
      <c r="BV85" s="270"/>
      <c r="BW85" s="270"/>
      <c r="BX85" s="270"/>
      <c r="BY85" s="270"/>
      <c r="BZ85" s="270"/>
      <c r="CA85" s="270"/>
      <c r="CB85" s="270"/>
      <c r="CC85" s="270"/>
      <c r="CD85" s="270"/>
      <c r="CE85" s="270"/>
      <c r="CF85" s="270"/>
      <c r="CG85" s="270"/>
      <c r="CH85" s="270"/>
      <c r="CI85" s="270"/>
      <c r="CJ85" s="270"/>
      <c r="CK85" s="270"/>
      <c r="CL85" s="270"/>
      <c r="CM85" s="270"/>
      <c r="CN85" s="270"/>
      <c r="CO85" s="270"/>
      <c r="CP85" s="270"/>
      <c r="CQ85" s="270"/>
      <c r="CR85" s="270"/>
      <c r="CS85" s="270"/>
      <c r="CT85" s="270"/>
      <c r="CU85" s="270"/>
      <c r="CV85" s="270"/>
      <c r="CW85" s="270"/>
      <c r="CX85" s="270"/>
      <c r="CY85" s="270"/>
      <c r="CZ85" s="270"/>
      <c r="DA85" s="270"/>
      <c r="DB85" s="270"/>
      <c r="DC85" s="270"/>
      <c r="DD85" s="270"/>
      <c r="DE85" s="270"/>
      <c r="DF85" s="270"/>
      <c r="DG85" s="270"/>
      <c r="DH85" s="270"/>
      <c r="DI85" s="270"/>
      <c r="DJ85" s="270"/>
      <c r="DK85" s="270"/>
      <c r="DL85" s="270"/>
      <c r="DM85" s="270"/>
      <c r="DN85" s="270"/>
      <c r="DO85" s="270"/>
      <c r="DP85" s="270"/>
      <c r="DQ85" s="270"/>
      <c r="DR85" s="270"/>
      <c r="DS85" s="270"/>
      <c r="DT85" s="270"/>
      <c r="DU85" s="270"/>
      <c r="DV85" s="270"/>
      <c r="DW85" s="270"/>
      <c r="DX85" s="270"/>
      <c r="DY85" s="270"/>
      <c r="DZ85" s="270"/>
      <c r="EA85" s="270"/>
      <c r="EB85" s="270"/>
      <c r="EC85" s="270"/>
      <c r="ED85" s="270"/>
      <c r="EE85" s="270"/>
      <c r="EF85" s="270"/>
      <c r="EG85" s="270"/>
      <c r="EH85" s="270"/>
      <c r="EI85" s="270"/>
      <c r="EJ85" s="270"/>
      <c r="EK85" s="270"/>
      <c r="EL85" s="270"/>
      <c r="EM85" s="270"/>
      <c r="EN85" s="270"/>
      <c r="EO85" s="270"/>
      <c r="EP85" s="270"/>
      <c r="EQ85" s="270"/>
      <c r="ER85" s="270"/>
      <c r="ES85" s="270"/>
      <c r="ET85" s="270"/>
      <c r="EU85" s="270"/>
      <c r="EV85" s="270"/>
      <c r="EW85" s="270"/>
      <c r="EX85" s="270"/>
      <c r="EY85" s="270"/>
      <c r="EZ85" s="270"/>
      <c r="FA85" s="270"/>
      <c r="FB85" s="270"/>
      <c r="FC85" s="270"/>
      <c r="FD85" s="270"/>
      <c r="FE85" s="270"/>
      <c r="FF85" s="270"/>
      <c r="FG85" s="270"/>
      <c r="FH85" s="270"/>
      <c r="FI85" s="270"/>
      <c r="FJ85" s="270"/>
      <c r="FK85" s="270"/>
      <c r="FL85" s="270"/>
      <c r="FM85" s="270"/>
      <c r="FN85" s="270"/>
      <c r="FO85" s="270"/>
      <c r="FP85" s="270"/>
      <c r="FQ85" s="270"/>
      <c r="FR85" s="270"/>
      <c r="FS85" s="270"/>
      <c r="FT85" s="270"/>
      <c r="FU85" s="270"/>
      <c r="FV85" s="270"/>
      <c r="FW85" s="270"/>
      <c r="FX85" s="270"/>
      <c r="FY85" s="270"/>
      <c r="FZ85" s="270"/>
      <c r="GA85" s="270"/>
      <c r="GB85" s="270"/>
      <c r="GC85" s="270"/>
      <c r="GD85" s="270"/>
      <c r="GE85" s="270"/>
      <c r="GF85" s="270"/>
      <c r="GG85" s="270"/>
      <c r="GH85" s="270"/>
      <c r="GI85" s="270"/>
      <c r="GJ85" s="270"/>
      <c r="GK85" s="270"/>
      <c r="GL85" s="270"/>
      <c r="GM85" s="270"/>
      <c r="GN85" s="270"/>
      <c r="GO85" s="270"/>
      <c r="GP85" s="270"/>
      <c r="GQ85" s="270"/>
      <c r="GR85" s="270"/>
      <c r="GS85" s="270"/>
      <c r="GT85" s="270"/>
      <c r="GU85" s="270"/>
      <c r="GV85" s="270"/>
      <c r="GW85" s="270"/>
      <c r="GX85" s="270"/>
      <c r="GY85" s="270"/>
      <c r="GZ85" s="270"/>
      <c r="HA85" s="270"/>
      <c r="HB85" s="270"/>
      <c r="HC85" s="270"/>
      <c r="HD85" s="270"/>
      <c r="HE85" s="270"/>
      <c r="HF85" s="270"/>
      <c r="HG85" s="270"/>
      <c r="HH85" s="270"/>
      <c r="HI85" s="270"/>
      <c r="HJ85" s="270"/>
      <c r="HK85" s="270"/>
      <c r="HL85" s="270"/>
      <c r="HM85" s="270"/>
      <c r="HN85" s="270"/>
      <c r="HO85" s="270"/>
      <c r="HP85" s="270"/>
      <c r="HQ85" s="270"/>
      <c r="HR85" s="270"/>
      <c r="HS85" s="270"/>
      <c r="HT85" s="270"/>
      <c r="HU85" s="270"/>
      <c r="HV85" s="270"/>
      <c r="HW85" s="270"/>
      <c r="HX85" s="270"/>
      <c r="HY85" s="270"/>
      <c r="HZ85" s="270"/>
      <c r="IA85" s="270"/>
      <c r="IB85" s="270"/>
      <c r="IC85" s="270"/>
      <c r="ID85" s="270"/>
      <c r="IE85" s="270"/>
      <c r="IF85" s="270"/>
      <c r="IG85" s="270"/>
      <c r="IH85" s="270"/>
      <c r="II85" s="270"/>
      <c r="IJ85" s="270"/>
      <c r="IK85" s="270"/>
      <c r="IL85" s="270"/>
      <c r="IM85" s="270"/>
      <c r="IN85" s="270"/>
    </row>
    <row r="86" spans="1:248" s="42" customFormat="1" ht="15.75" customHeight="1">
      <c r="A86" s="205"/>
      <c r="B86" s="364" t="s">
        <v>1051</v>
      </c>
      <c r="C86" s="205" t="s">
        <v>1052</v>
      </c>
      <c r="D86" s="205"/>
      <c r="E86" s="444">
        <v>320</v>
      </c>
      <c r="F86" s="205"/>
      <c r="G86" s="444"/>
      <c r="H86" s="205"/>
      <c r="I86" s="93"/>
      <c r="J86" s="23"/>
      <c r="K86" s="22">
        <v>0</v>
      </c>
      <c r="L86" s="262"/>
      <c r="M86" s="325"/>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c r="BS86" s="270"/>
      <c r="BT86" s="270"/>
      <c r="BU86" s="270"/>
      <c r="BV86" s="270"/>
      <c r="BW86" s="270"/>
      <c r="BX86" s="270"/>
      <c r="BY86" s="270"/>
      <c r="BZ86" s="270"/>
      <c r="CA86" s="270"/>
      <c r="CB86" s="270"/>
      <c r="CC86" s="270"/>
      <c r="CD86" s="270"/>
      <c r="CE86" s="270"/>
      <c r="CF86" s="270"/>
      <c r="CG86" s="270"/>
      <c r="CH86" s="270"/>
      <c r="CI86" s="270"/>
      <c r="CJ86" s="270"/>
      <c r="CK86" s="270"/>
      <c r="CL86" s="270"/>
      <c r="CM86" s="270"/>
      <c r="CN86" s="270"/>
      <c r="CO86" s="270"/>
      <c r="CP86" s="270"/>
      <c r="CQ86" s="270"/>
      <c r="CR86" s="270"/>
      <c r="CS86" s="270"/>
      <c r="CT86" s="270"/>
      <c r="CU86" s="270"/>
      <c r="CV86" s="270"/>
      <c r="CW86" s="270"/>
      <c r="CX86" s="270"/>
      <c r="CY86" s="270"/>
      <c r="CZ86" s="270"/>
      <c r="DA86" s="270"/>
      <c r="DB86" s="270"/>
      <c r="DC86" s="270"/>
      <c r="DD86" s="270"/>
      <c r="DE86" s="270"/>
      <c r="DF86" s="270"/>
      <c r="DG86" s="270"/>
      <c r="DH86" s="270"/>
      <c r="DI86" s="270"/>
      <c r="DJ86" s="270"/>
      <c r="DK86" s="270"/>
      <c r="DL86" s="270"/>
      <c r="DM86" s="270"/>
      <c r="DN86" s="270"/>
      <c r="DO86" s="270"/>
      <c r="DP86" s="270"/>
      <c r="DQ86" s="270"/>
      <c r="DR86" s="270"/>
      <c r="DS86" s="270"/>
      <c r="DT86" s="270"/>
      <c r="DU86" s="270"/>
      <c r="DV86" s="270"/>
      <c r="DW86" s="270"/>
      <c r="DX86" s="270"/>
      <c r="DY86" s="270"/>
      <c r="DZ86" s="270"/>
      <c r="EA86" s="270"/>
      <c r="EB86" s="270"/>
      <c r="EC86" s="270"/>
      <c r="ED86" s="270"/>
      <c r="EE86" s="270"/>
      <c r="EF86" s="270"/>
      <c r="EG86" s="270"/>
      <c r="EH86" s="270"/>
      <c r="EI86" s="270"/>
      <c r="EJ86" s="270"/>
      <c r="EK86" s="270"/>
      <c r="EL86" s="270"/>
      <c r="EM86" s="270"/>
      <c r="EN86" s="270"/>
      <c r="EO86" s="270"/>
      <c r="EP86" s="270"/>
      <c r="EQ86" s="270"/>
      <c r="ER86" s="270"/>
      <c r="ES86" s="270"/>
      <c r="ET86" s="270"/>
      <c r="EU86" s="270"/>
      <c r="EV86" s="270"/>
      <c r="EW86" s="270"/>
      <c r="EX86" s="270"/>
      <c r="EY86" s="270"/>
      <c r="EZ86" s="270"/>
      <c r="FA86" s="270"/>
      <c r="FB86" s="270"/>
      <c r="FC86" s="270"/>
      <c r="FD86" s="270"/>
      <c r="FE86" s="270"/>
      <c r="FF86" s="270"/>
      <c r="FG86" s="270"/>
      <c r="FH86" s="270"/>
      <c r="FI86" s="270"/>
      <c r="FJ86" s="270"/>
      <c r="FK86" s="270"/>
      <c r="FL86" s="270"/>
      <c r="FM86" s="270"/>
      <c r="FN86" s="270"/>
      <c r="FO86" s="270"/>
      <c r="FP86" s="270"/>
      <c r="FQ86" s="270"/>
      <c r="FR86" s="270"/>
      <c r="FS86" s="270"/>
      <c r="FT86" s="270"/>
      <c r="FU86" s="270"/>
      <c r="FV86" s="270"/>
      <c r="FW86" s="270"/>
      <c r="FX86" s="270"/>
      <c r="FY86" s="270"/>
      <c r="FZ86" s="270"/>
      <c r="GA86" s="270"/>
      <c r="GB86" s="270"/>
      <c r="GC86" s="270"/>
      <c r="GD86" s="270"/>
      <c r="GE86" s="270"/>
      <c r="GF86" s="270"/>
      <c r="GG86" s="270"/>
      <c r="GH86" s="270"/>
      <c r="GI86" s="270"/>
      <c r="GJ86" s="270"/>
      <c r="GK86" s="270"/>
      <c r="GL86" s="270"/>
      <c r="GM86" s="270"/>
      <c r="GN86" s="270"/>
      <c r="GO86" s="270"/>
      <c r="GP86" s="270"/>
      <c r="GQ86" s="270"/>
      <c r="GR86" s="270"/>
      <c r="GS86" s="270"/>
      <c r="GT86" s="270"/>
      <c r="GU86" s="270"/>
      <c r="GV86" s="270"/>
      <c r="GW86" s="270"/>
      <c r="GX86" s="270"/>
      <c r="GY86" s="270"/>
      <c r="GZ86" s="270"/>
      <c r="HA86" s="270"/>
      <c r="HB86" s="270"/>
      <c r="HC86" s="270"/>
      <c r="HD86" s="270"/>
      <c r="HE86" s="270"/>
      <c r="HF86" s="270"/>
      <c r="HG86" s="270"/>
      <c r="HH86" s="270"/>
      <c r="HI86" s="270"/>
      <c r="HJ86" s="270"/>
      <c r="HK86" s="270"/>
      <c r="HL86" s="270"/>
      <c r="HM86" s="270"/>
      <c r="HN86" s="270"/>
      <c r="HO86" s="270"/>
      <c r="HP86" s="270"/>
      <c r="HQ86" s="270"/>
      <c r="HR86" s="270"/>
      <c r="HS86" s="270"/>
      <c r="HT86" s="270"/>
      <c r="HU86" s="270"/>
      <c r="HV86" s="270"/>
      <c r="HW86" s="270"/>
      <c r="HX86" s="270"/>
      <c r="HY86" s="270"/>
      <c r="HZ86" s="270"/>
      <c r="IA86" s="270"/>
      <c r="IB86" s="270"/>
      <c r="IC86" s="270"/>
      <c r="ID86" s="270"/>
      <c r="IE86" s="270"/>
      <c r="IF86" s="270"/>
      <c r="IG86" s="270"/>
      <c r="IH86" s="270"/>
      <c r="II86" s="270"/>
      <c r="IJ86" s="270"/>
      <c r="IK86" s="270"/>
      <c r="IL86" s="270"/>
      <c r="IM86" s="270"/>
      <c r="IN86" s="270"/>
    </row>
    <row r="87" spans="1:248" s="41" customFormat="1" ht="15.75" customHeight="1">
      <c r="A87" s="205"/>
      <c r="B87" s="364" t="s">
        <v>1053</v>
      </c>
      <c r="C87" s="205" t="s">
        <v>1054</v>
      </c>
      <c r="D87" s="205"/>
      <c r="E87" s="444">
        <v>323</v>
      </c>
      <c r="F87" s="205"/>
      <c r="G87" s="444"/>
      <c r="H87" s="205"/>
      <c r="I87" s="93">
        <v>261665018</v>
      </c>
      <c r="J87" s="23"/>
      <c r="K87" s="22">
        <v>781124018</v>
      </c>
      <c r="L87" s="262">
        <f>I87-K87</f>
        <v>-519459000</v>
      </c>
      <c r="M87" s="325">
        <f>L87/K87</f>
        <v>-0.6650147582582718</v>
      </c>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c r="BS87" s="270"/>
      <c r="BT87" s="270"/>
      <c r="BU87" s="270"/>
      <c r="BV87" s="270"/>
      <c r="BW87" s="270"/>
      <c r="BX87" s="270"/>
      <c r="BY87" s="270"/>
      <c r="BZ87" s="270"/>
      <c r="CA87" s="270"/>
      <c r="CB87" s="270"/>
      <c r="CC87" s="270"/>
      <c r="CD87" s="270"/>
      <c r="CE87" s="270"/>
      <c r="CF87" s="270"/>
      <c r="CG87" s="270"/>
      <c r="CH87" s="270"/>
      <c r="CI87" s="270"/>
      <c r="CJ87" s="270"/>
      <c r="CK87" s="270"/>
      <c r="CL87" s="270"/>
      <c r="CM87" s="270"/>
      <c r="CN87" s="270"/>
      <c r="CO87" s="270"/>
      <c r="CP87" s="270"/>
      <c r="CQ87" s="270"/>
      <c r="CR87" s="270"/>
      <c r="CS87" s="270"/>
      <c r="CT87" s="270"/>
      <c r="CU87" s="270"/>
      <c r="CV87" s="270"/>
      <c r="CW87" s="270"/>
      <c r="CX87" s="270"/>
      <c r="CY87" s="270"/>
      <c r="CZ87" s="270"/>
      <c r="DA87" s="270"/>
      <c r="DB87" s="270"/>
      <c r="DC87" s="270"/>
      <c r="DD87" s="270"/>
      <c r="DE87" s="270"/>
      <c r="DF87" s="270"/>
      <c r="DG87" s="270"/>
      <c r="DH87" s="270"/>
      <c r="DI87" s="270"/>
      <c r="DJ87" s="270"/>
      <c r="DK87" s="270"/>
      <c r="DL87" s="270"/>
      <c r="DM87" s="270"/>
      <c r="DN87" s="270"/>
      <c r="DO87" s="270"/>
      <c r="DP87" s="270"/>
      <c r="DQ87" s="270"/>
      <c r="DR87" s="270"/>
      <c r="DS87" s="270"/>
      <c r="DT87" s="270"/>
      <c r="DU87" s="270"/>
      <c r="DV87" s="270"/>
      <c r="DW87" s="270"/>
      <c r="DX87" s="270"/>
      <c r="DY87" s="270"/>
      <c r="DZ87" s="270"/>
      <c r="EA87" s="270"/>
      <c r="EB87" s="270"/>
      <c r="EC87" s="270"/>
      <c r="ED87" s="270"/>
      <c r="EE87" s="270"/>
      <c r="EF87" s="270"/>
      <c r="EG87" s="270"/>
      <c r="EH87" s="270"/>
      <c r="EI87" s="270"/>
      <c r="EJ87" s="270"/>
      <c r="EK87" s="270"/>
      <c r="EL87" s="270"/>
      <c r="EM87" s="270"/>
      <c r="EN87" s="270"/>
      <c r="EO87" s="270"/>
      <c r="EP87" s="270"/>
      <c r="EQ87" s="270"/>
      <c r="ER87" s="270"/>
      <c r="ES87" s="270"/>
      <c r="ET87" s="270"/>
      <c r="EU87" s="270"/>
      <c r="EV87" s="270"/>
      <c r="EW87" s="270"/>
      <c r="EX87" s="270"/>
      <c r="EY87" s="270"/>
      <c r="EZ87" s="270"/>
      <c r="FA87" s="270"/>
      <c r="FB87" s="270"/>
      <c r="FC87" s="270"/>
      <c r="FD87" s="270"/>
      <c r="FE87" s="270"/>
      <c r="FF87" s="270"/>
      <c r="FG87" s="270"/>
      <c r="FH87" s="270"/>
      <c r="FI87" s="270"/>
      <c r="FJ87" s="270"/>
      <c r="FK87" s="270"/>
      <c r="FL87" s="270"/>
      <c r="FM87" s="270"/>
      <c r="FN87" s="270"/>
      <c r="FO87" s="270"/>
      <c r="FP87" s="270"/>
      <c r="FQ87" s="270"/>
      <c r="FR87" s="270"/>
      <c r="FS87" s="270"/>
      <c r="FT87" s="270"/>
      <c r="FU87" s="270"/>
      <c r="FV87" s="270"/>
      <c r="FW87" s="270"/>
      <c r="FX87" s="270"/>
      <c r="FY87" s="270"/>
      <c r="FZ87" s="270"/>
      <c r="GA87" s="270"/>
      <c r="GB87" s="270"/>
      <c r="GC87" s="270"/>
      <c r="GD87" s="270"/>
      <c r="GE87" s="270"/>
      <c r="GF87" s="270"/>
      <c r="GG87" s="270"/>
      <c r="GH87" s="270"/>
      <c r="GI87" s="270"/>
      <c r="GJ87" s="270"/>
      <c r="GK87" s="270"/>
      <c r="GL87" s="270"/>
      <c r="GM87" s="270"/>
      <c r="GN87" s="270"/>
      <c r="GO87" s="270"/>
      <c r="GP87" s="270"/>
      <c r="GQ87" s="270"/>
      <c r="GR87" s="270"/>
      <c r="GS87" s="270"/>
      <c r="GT87" s="270"/>
      <c r="GU87" s="270"/>
      <c r="GV87" s="270"/>
      <c r="GW87" s="270"/>
      <c r="GX87" s="270"/>
      <c r="GY87" s="270"/>
      <c r="GZ87" s="270"/>
      <c r="HA87" s="270"/>
      <c r="HB87" s="270"/>
      <c r="HC87" s="270"/>
      <c r="HD87" s="270"/>
      <c r="HE87" s="270"/>
      <c r="HF87" s="270"/>
      <c r="HG87" s="270"/>
      <c r="HH87" s="270"/>
      <c r="HI87" s="270"/>
      <c r="HJ87" s="270"/>
      <c r="HK87" s="270"/>
      <c r="HL87" s="270"/>
      <c r="HM87" s="270"/>
      <c r="HN87" s="270"/>
      <c r="HO87" s="270"/>
      <c r="HP87" s="270"/>
      <c r="HQ87" s="270"/>
      <c r="HR87" s="270"/>
      <c r="HS87" s="270"/>
      <c r="HT87" s="270"/>
      <c r="HU87" s="270"/>
      <c r="HV87" s="270"/>
      <c r="HW87" s="270"/>
      <c r="HX87" s="270"/>
      <c r="HY87" s="270"/>
      <c r="HZ87" s="270"/>
      <c r="IA87" s="270"/>
      <c r="IB87" s="270"/>
      <c r="IC87" s="270"/>
      <c r="ID87" s="270"/>
      <c r="IE87" s="270"/>
      <c r="IF87" s="270"/>
      <c r="IG87" s="270"/>
      <c r="IH87" s="270"/>
      <c r="II87" s="270"/>
      <c r="IJ87" s="270"/>
      <c r="IK87" s="270"/>
      <c r="IL87" s="270"/>
      <c r="IM87" s="270"/>
      <c r="IN87" s="270"/>
    </row>
    <row r="88" spans="1:248" s="41" customFormat="1" ht="15.75" customHeight="1">
      <c r="A88" s="205"/>
      <c r="B88" s="364" t="s">
        <v>1055</v>
      </c>
      <c r="C88" s="205" t="s">
        <v>1005</v>
      </c>
      <c r="D88" s="205"/>
      <c r="E88" s="444">
        <v>327</v>
      </c>
      <c r="F88" s="205"/>
      <c r="G88" s="444"/>
      <c r="H88" s="205"/>
      <c r="I88" s="22">
        <v>0</v>
      </c>
      <c r="J88" s="23"/>
      <c r="K88" s="22">
        <v>0</v>
      </c>
      <c r="L88" s="262"/>
      <c r="M88" s="325"/>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c r="BR88" s="270"/>
      <c r="BS88" s="270"/>
      <c r="BT88" s="270"/>
      <c r="BU88" s="270"/>
      <c r="BV88" s="270"/>
      <c r="BW88" s="270"/>
      <c r="BX88" s="270"/>
      <c r="BY88" s="270"/>
      <c r="BZ88" s="270"/>
      <c r="CA88" s="270"/>
      <c r="CB88" s="270"/>
      <c r="CC88" s="270"/>
      <c r="CD88" s="270"/>
      <c r="CE88" s="270"/>
      <c r="CF88" s="270"/>
      <c r="CG88" s="270"/>
      <c r="CH88" s="270"/>
      <c r="CI88" s="270"/>
      <c r="CJ88" s="270"/>
      <c r="CK88" s="270"/>
      <c r="CL88" s="270"/>
      <c r="CM88" s="270"/>
      <c r="CN88" s="270"/>
      <c r="CO88" s="270"/>
      <c r="CP88" s="270"/>
      <c r="CQ88" s="270"/>
      <c r="CR88" s="270"/>
      <c r="CS88" s="270"/>
      <c r="CT88" s="270"/>
      <c r="CU88" s="270"/>
      <c r="CV88" s="270"/>
      <c r="CW88" s="270"/>
      <c r="CX88" s="270"/>
      <c r="CY88" s="270"/>
      <c r="CZ88" s="270"/>
      <c r="DA88" s="270"/>
      <c r="DB88" s="270"/>
      <c r="DC88" s="270"/>
      <c r="DD88" s="270"/>
      <c r="DE88" s="270"/>
      <c r="DF88" s="270"/>
      <c r="DG88" s="270"/>
      <c r="DH88" s="270"/>
      <c r="DI88" s="270"/>
      <c r="DJ88" s="270"/>
      <c r="DK88" s="270"/>
      <c r="DL88" s="270"/>
      <c r="DM88" s="270"/>
      <c r="DN88" s="270"/>
      <c r="DO88" s="270"/>
      <c r="DP88" s="270"/>
      <c r="DQ88" s="270"/>
      <c r="DR88" s="270"/>
      <c r="DS88" s="270"/>
      <c r="DT88" s="270"/>
      <c r="DU88" s="270"/>
      <c r="DV88" s="270"/>
      <c r="DW88" s="270"/>
      <c r="DX88" s="270"/>
      <c r="DY88" s="270"/>
      <c r="DZ88" s="270"/>
      <c r="EA88" s="270"/>
      <c r="EB88" s="270"/>
      <c r="EC88" s="270"/>
      <c r="ED88" s="270"/>
      <c r="EE88" s="270"/>
      <c r="EF88" s="270"/>
      <c r="EG88" s="270"/>
      <c r="EH88" s="270"/>
      <c r="EI88" s="270"/>
      <c r="EJ88" s="270"/>
      <c r="EK88" s="270"/>
      <c r="EL88" s="270"/>
      <c r="EM88" s="270"/>
      <c r="EN88" s="270"/>
      <c r="EO88" s="270"/>
      <c r="EP88" s="270"/>
      <c r="EQ88" s="270"/>
      <c r="ER88" s="270"/>
      <c r="ES88" s="270"/>
      <c r="ET88" s="270"/>
      <c r="EU88" s="270"/>
      <c r="EV88" s="270"/>
      <c r="EW88" s="270"/>
      <c r="EX88" s="270"/>
      <c r="EY88" s="270"/>
      <c r="EZ88" s="270"/>
      <c r="FA88" s="270"/>
      <c r="FB88" s="270"/>
      <c r="FC88" s="270"/>
      <c r="FD88" s="270"/>
      <c r="FE88" s="270"/>
      <c r="FF88" s="270"/>
      <c r="FG88" s="270"/>
      <c r="FH88" s="270"/>
      <c r="FI88" s="270"/>
      <c r="FJ88" s="270"/>
      <c r="FK88" s="270"/>
      <c r="FL88" s="270"/>
      <c r="FM88" s="270"/>
      <c r="FN88" s="270"/>
      <c r="FO88" s="270"/>
      <c r="FP88" s="270"/>
      <c r="FQ88" s="270"/>
      <c r="FR88" s="270"/>
      <c r="FS88" s="270"/>
      <c r="FT88" s="270"/>
      <c r="FU88" s="270"/>
      <c r="FV88" s="270"/>
      <c r="FW88" s="270"/>
      <c r="FX88" s="270"/>
      <c r="FY88" s="270"/>
      <c r="FZ88" s="270"/>
      <c r="GA88" s="270"/>
      <c r="GB88" s="270"/>
      <c r="GC88" s="270"/>
      <c r="GD88" s="270"/>
      <c r="GE88" s="270"/>
      <c r="GF88" s="270"/>
      <c r="GG88" s="270"/>
      <c r="GH88" s="270"/>
      <c r="GI88" s="270"/>
      <c r="GJ88" s="270"/>
      <c r="GK88" s="270"/>
      <c r="GL88" s="270"/>
      <c r="GM88" s="270"/>
      <c r="GN88" s="270"/>
      <c r="GO88" s="270"/>
      <c r="GP88" s="270"/>
      <c r="GQ88" s="270"/>
      <c r="GR88" s="270"/>
      <c r="GS88" s="270"/>
      <c r="GT88" s="270"/>
      <c r="GU88" s="270"/>
      <c r="GV88" s="270"/>
      <c r="GW88" s="270"/>
      <c r="GX88" s="270"/>
      <c r="GY88" s="270"/>
      <c r="GZ88" s="270"/>
      <c r="HA88" s="270"/>
      <c r="HB88" s="270"/>
      <c r="HC88" s="270"/>
      <c r="HD88" s="270"/>
      <c r="HE88" s="270"/>
      <c r="HF88" s="270"/>
      <c r="HG88" s="270"/>
      <c r="HH88" s="270"/>
      <c r="HI88" s="270"/>
      <c r="HJ88" s="270"/>
      <c r="HK88" s="270"/>
      <c r="HL88" s="270"/>
      <c r="HM88" s="270"/>
      <c r="HN88" s="270"/>
      <c r="HO88" s="270"/>
      <c r="HP88" s="270"/>
      <c r="HQ88" s="270"/>
      <c r="HR88" s="270"/>
      <c r="HS88" s="270"/>
      <c r="HT88" s="270"/>
      <c r="HU88" s="270"/>
      <c r="HV88" s="270"/>
      <c r="HW88" s="270"/>
      <c r="HX88" s="270"/>
      <c r="HY88" s="270"/>
      <c r="HZ88" s="270"/>
      <c r="IA88" s="270"/>
      <c r="IB88" s="270"/>
      <c r="IC88" s="270"/>
      <c r="ID88" s="270"/>
      <c r="IE88" s="270"/>
      <c r="IF88" s="270"/>
      <c r="IG88" s="270"/>
      <c r="IH88" s="270"/>
      <c r="II88" s="270"/>
      <c r="IJ88" s="270"/>
      <c r="IK88" s="270"/>
      <c r="IL88" s="270"/>
      <c r="IM88" s="270"/>
      <c r="IN88" s="270"/>
    </row>
    <row r="89" spans="1:248" s="42" customFormat="1" ht="30" customHeight="1">
      <c r="A89" s="193" t="s">
        <v>1017</v>
      </c>
      <c r="B89" s="193" t="s">
        <v>1056</v>
      </c>
      <c r="C89" s="193"/>
      <c r="D89" s="193"/>
      <c r="E89" s="441">
        <v>330</v>
      </c>
      <c r="F89" s="193"/>
      <c r="G89" s="441"/>
      <c r="H89" s="193"/>
      <c r="I89" s="166">
        <f>SUM(I90:I98)</f>
        <v>10932096907</v>
      </c>
      <c r="J89" s="442"/>
      <c r="K89" s="166">
        <f>SUM(K90:K98)</f>
        <v>11768351974</v>
      </c>
      <c r="L89" s="262">
        <f>I89-K89</f>
        <v>-836255067</v>
      </c>
      <c r="M89" s="325">
        <f>L89/K89</f>
        <v>-0.07105965804282122</v>
      </c>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c r="BS89" s="270"/>
      <c r="BT89" s="270"/>
      <c r="BU89" s="270"/>
      <c r="BV89" s="270"/>
      <c r="BW89" s="270"/>
      <c r="BX89" s="270"/>
      <c r="BY89" s="270"/>
      <c r="BZ89" s="270"/>
      <c r="CA89" s="270"/>
      <c r="CB89" s="270"/>
      <c r="CC89" s="270"/>
      <c r="CD89" s="270"/>
      <c r="CE89" s="270"/>
      <c r="CF89" s="270"/>
      <c r="CG89" s="270"/>
      <c r="CH89" s="270"/>
      <c r="CI89" s="270"/>
      <c r="CJ89" s="270"/>
      <c r="CK89" s="270"/>
      <c r="CL89" s="270"/>
      <c r="CM89" s="270"/>
      <c r="CN89" s="270"/>
      <c r="CO89" s="270"/>
      <c r="CP89" s="270"/>
      <c r="CQ89" s="270"/>
      <c r="CR89" s="270"/>
      <c r="CS89" s="270"/>
      <c r="CT89" s="270"/>
      <c r="CU89" s="270"/>
      <c r="CV89" s="270"/>
      <c r="CW89" s="270"/>
      <c r="CX89" s="270"/>
      <c r="CY89" s="270"/>
      <c r="CZ89" s="270"/>
      <c r="DA89" s="270"/>
      <c r="DB89" s="270"/>
      <c r="DC89" s="270"/>
      <c r="DD89" s="270"/>
      <c r="DE89" s="270"/>
      <c r="DF89" s="270"/>
      <c r="DG89" s="270"/>
      <c r="DH89" s="270"/>
      <c r="DI89" s="270"/>
      <c r="DJ89" s="270"/>
      <c r="DK89" s="270"/>
      <c r="DL89" s="270"/>
      <c r="DM89" s="270"/>
      <c r="DN89" s="270"/>
      <c r="DO89" s="270"/>
      <c r="DP89" s="270"/>
      <c r="DQ89" s="270"/>
      <c r="DR89" s="270"/>
      <c r="DS89" s="270"/>
      <c r="DT89" s="270"/>
      <c r="DU89" s="270"/>
      <c r="DV89" s="270"/>
      <c r="DW89" s="270"/>
      <c r="DX89" s="270"/>
      <c r="DY89" s="270"/>
      <c r="DZ89" s="270"/>
      <c r="EA89" s="270"/>
      <c r="EB89" s="270"/>
      <c r="EC89" s="270"/>
      <c r="ED89" s="270"/>
      <c r="EE89" s="270"/>
      <c r="EF89" s="270"/>
      <c r="EG89" s="270"/>
      <c r="EH89" s="270"/>
      <c r="EI89" s="270"/>
      <c r="EJ89" s="270"/>
      <c r="EK89" s="270"/>
      <c r="EL89" s="270"/>
      <c r="EM89" s="270"/>
      <c r="EN89" s="270"/>
      <c r="EO89" s="270"/>
      <c r="EP89" s="270"/>
      <c r="EQ89" s="270"/>
      <c r="ER89" s="270"/>
      <c r="ES89" s="270"/>
      <c r="ET89" s="270"/>
      <c r="EU89" s="270"/>
      <c r="EV89" s="270"/>
      <c r="EW89" s="270"/>
      <c r="EX89" s="270"/>
      <c r="EY89" s="270"/>
      <c r="EZ89" s="270"/>
      <c r="FA89" s="270"/>
      <c r="FB89" s="270"/>
      <c r="FC89" s="270"/>
      <c r="FD89" s="270"/>
      <c r="FE89" s="270"/>
      <c r="FF89" s="270"/>
      <c r="FG89" s="270"/>
      <c r="FH89" s="270"/>
      <c r="FI89" s="270"/>
      <c r="FJ89" s="270"/>
      <c r="FK89" s="270"/>
      <c r="FL89" s="270"/>
      <c r="FM89" s="270"/>
      <c r="FN89" s="270"/>
      <c r="FO89" s="270"/>
      <c r="FP89" s="270"/>
      <c r="FQ89" s="270"/>
      <c r="FR89" s="270"/>
      <c r="FS89" s="270"/>
      <c r="FT89" s="270"/>
      <c r="FU89" s="270"/>
      <c r="FV89" s="270"/>
      <c r="FW89" s="270"/>
      <c r="FX89" s="270"/>
      <c r="FY89" s="270"/>
      <c r="FZ89" s="270"/>
      <c r="GA89" s="270"/>
      <c r="GB89" s="270"/>
      <c r="GC89" s="270"/>
      <c r="GD89" s="270"/>
      <c r="GE89" s="270"/>
      <c r="GF89" s="270"/>
      <c r="GG89" s="270"/>
      <c r="GH89" s="270"/>
      <c r="GI89" s="270"/>
      <c r="GJ89" s="270"/>
      <c r="GK89" s="270"/>
      <c r="GL89" s="270"/>
      <c r="GM89" s="270"/>
      <c r="GN89" s="270"/>
      <c r="GO89" s="270"/>
      <c r="GP89" s="270"/>
      <c r="GQ89" s="270"/>
      <c r="GR89" s="270"/>
      <c r="GS89" s="270"/>
      <c r="GT89" s="270"/>
      <c r="GU89" s="270"/>
      <c r="GV89" s="270"/>
      <c r="GW89" s="270"/>
      <c r="GX89" s="270"/>
      <c r="GY89" s="270"/>
      <c r="GZ89" s="270"/>
      <c r="HA89" s="270"/>
      <c r="HB89" s="270"/>
      <c r="HC89" s="270"/>
      <c r="HD89" s="270"/>
      <c r="HE89" s="270"/>
      <c r="HF89" s="270"/>
      <c r="HG89" s="270"/>
      <c r="HH89" s="270"/>
      <c r="HI89" s="270"/>
      <c r="HJ89" s="270"/>
      <c r="HK89" s="270"/>
      <c r="HL89" s="270"/>
      <c r="HM89" s="270"/>
      <c r="HN89" s="270"/>
      <c r="HO89" s="270"/>
      <c r="HP89" s="270"/>
      <c r="HQ89" s="270"/>
      <c r="HR89" s="270"/>
      <c r="HS89" s="270"/>
      <c r="HT89" s="270"/>
      <c r="HU89" s="270"/>
      <c r="HV89" s="270"/>
      <c r="HW89" s="270"/>
      <c r="HX89" s="270"/>
      <c r="HY89" s="270"/>
      <c r="HZ89" s="270"/>
      <c r="IA89" s="270"/>
      <c r="IB89" s="270"/>
      <c r="IC89" s="270"/>
      <c r="ID89" s="270"/>
      <c r="IE89" s="270"/>
      <c r="IF89" s="270"/>
      <c r="IG89" s="270"/>
      <c r="IH89" s="270"/>
      <c r="II89" s="270"/>
      <c r="IJ89" s="270"/>
      <c r="IK89" s="270"/>
      <c r="IL89" s="270"/>
      <c r="IM89" s="270"/>
      <c r="IN89" s="270"/>
    </row>
    <row r="90" spans="1:248" s="41" customFormat="1" ht="15.75" customHeight="1">
      <c r="A90" s="205"/>
      <c r="B90" s="364" t="s">
        <v>943</v>
      </c>
      <c r="C90" s="205" t="s">
        <v>1057</v>
      </c>
      <c r="D90" s="205"/>
      <c r="E90" s="444">
        <v>331</v>
      </c>
      <c r="F90" s="205"/>
      <c r="G90" s="444"/>
      <c r="H90" s="205"/>
      <c r="I90" s="22">
        <v>0</v>
      </c>
      <c r="J90" s="23"/>
      <c r="K90" s="22">
        <v>0</v>
      </c>
      <c r="L90" s="262"/>
      <c r="M90" s="325"/>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c r="BR90" s="270"/>
      <c r="BS90" s="270"/>
      <c r="BT90" s="270"/>
      <c r="BU90" s="270"/>
      <c r="BV90" s="270"/>
      <c r="BW90" s="270"/>
      <c r="BX90" s="270"/>
      <c r="BY90" s="270"/>
      <c r="BZ90" s="270"/>
      <c r="CA90" s="270"/>
      <c r="CB90" s="270"/>
      <c r="CC90" s="270"/>
      <c r="CD90" s="270"/>
      <c r="CE90" s="270"/>
      <c r="CF90" s="270"/>
      <c r="CG90" s="270"/>
      <c r="CH90" s="270"/>
      <c r="CI90" s="270"/>
      <c r="CJ90" s="270"/>
      <c r="CK90" s="270"/>
      <c r="CL90" s="270"/>
      <c r="CM90" s="270"/>
      <c r="CN90" s="270"/>
      <c r="CO90" s="270"/>
      <c r="CP90" s="270"/>
      <c r="CQ90" s="270"/>
      <c r="CR90" s="270"/>
      <c r="CS90" s="270"/>
      <c r="CT90" s="270"/>
      <c r="CU90" s="270"/>
      <c r="CV90" s="270"/>
      <c r="CW90" s="270"/>
      <c r="CX90" s="270"/>
      <c r="CY90" s="270"/>
      <c r="CZ90" s="270"/>
      <c r="DA90" s="270"/>
      <c r="DB90" s="270"/>
      <c r="DC90" s="270"/>
      <c r="DD90" s="270"/>
      <c r="DE90" s="270"/>
      <c r="DF90" s="270"/>
      <c r="DG90" s="270"/>
      <c r="DH90" s="270"/>
      <c r="DI90" s="270"/>
      <c r="DJ90" s="270"/>
      <c r="DK90" s="270"/>
      <c r="DL90" s="270"/>
      <c r="DM90" s="270"/>
      <c r="DN90" s="270"/>
      <c r="DO90" s="270"/>
      <c r="DP90" s="270"/>
      <c r="DQ90" s="270"/>
      <c r="DR90" s="270"/>
      <c r="DS90" s="270"/>
      <c r="DT90" s="270"/>
      <c r="DU90" s="270"/>
      <c r="DV90" s="270"/>
      <c r="DW90" s="270"/>
      <c r="DX90" s="270"/>
      <c r="DY90" s="270"/>
      <c r="DZ90" s="270"/>
      <c r="EA90" s="270"/>
      <c r="EB90" s="270"/>
      <c r="EC90" s="270"/>
      <c r="ED90" s="270"/>
      <c r="EE90" s="270"/>
      <c r="EF90" s="270"/>
      <c r="EG90" s="270"/>
      <c r="EH90" s="270"/>
      <c r="EI90" s="270"/>
      <c r="EJ90" s="270"/>
      <c r="EK90" s="270"/>
      <c r="EL90" s="270"/>
      <c r="EM90" s="270"/>
      <c r="EN90" s="270"/>
      <c r="EO90" s="270"/>
      <c r="EP90" s="270"/>
      <c r="EQ90" s="270"/>
      <c r="ER90" s="270"/>
      <c r="ES90" s="270"/>
      <c r="ET90" s="270"/>
      <c r="EU90" s="270"/>
      <c r="EV90" s="270"/>
      <c r="EW90" s="270"/>
      <c r="EX90" s="270"/>
      <c r="EY90" s="270"/>
      <c r="EZ90" s="270"/>
      <c r="FA90" s="270"/>
      <c r="FB90" s="270"/>
      <c r="FC90" s="270"/>
      <c r="FD90" s="270"/>
      <c r="FE90" s="270"/>
      <c r="FF90" s="270"/>
      <c r="FG90" s="270"/>
      <c r="FH90" s="270"/>
      <c r="FI90" s="270"/>
      <c r="FJ90" s="270"/>
      <c r="FK90" s="270"/>
      <c r="FL90" s="270"/>
      <c r="FM90" s="270"/>
      <c r="FN90" s="270"/>
      <c r="FO90" s="270"/>
      <c r="FP90" s="270"/>
      <c r="FQ90" s="270"/>
      <c r="FR90" s="270"/>
      <c r="FS90" s="270"/>
      <c r="FT90" s="270"/>
      <c r="FU90" s="270"/>
      <c r="FV90" s="270"/>
      <c r="FW90" s="270"/>
      <c r="FX90" s="270"/>
      <c r="FY90" s="270"/>
      <c r="FZ90" s="270"/>
      <c r="GA90" s="270"/>
      <c r="GB90" s="270"/>
      <c r="GC90" s="270"/>
      <c r="GD90" s="270"/>
      <c r="GE90" s="270"/>
      <c r="GF90" s="270"/>
      <c r="GG90" s="270"/>
      <c r="GH90" s="270"/>
      <c r="GI90" s="270"/>
      <c r="GJ90" s="270"/>
      <c r="GK90" s="270"/>
      <c r="GL90" s="270"/>
      <c r="GM90" s="270"/>
      <c r="GN90" s="270"/>
      <c r="GO90" s="270"/>
      <c r="GP90" s="270"/>
      <c r="GQ90" s="270"/>
      <c r="GR90" s="270"/>
      <c r="GS90" s="270"/>
      <c r="GT90" s="270"/>
      <c r="GU90" s="270"/>
      <c r="GV90" s="270"/>
      <c r="GW90" s="270"/>
      <c r="GX90" s="270"/>
      <c r="GY90" s="270"/>
      <c r="GZ90" s="270"/>
      <c r="HA90" s="270"/>
      <c r="HB90" s="270"/>
      <c r="HC90" s="270"/>
      <c r="HD90" s="270"/>
      <c r="HE90" s="270"/>
      <c r="HF90" s="270"/>
      <c r="HG90" s="270"/>
      <c r="HH90" s="270"/>
      <c r="HI90" s="270"/>
      <c r="HJ90" s="270"/>
      <c r="HK90" s="270"/>
      <c r="HL90" s="270"/>
      <c r="HM90" s="270"/>
      <c r="HN90" s="270"/>
      <c r="HO90" s="270"/>
      <c r="HP90" s="270"/>
      <c r="HQ90" s="270"/>
      <c r="HR90" s="270"/>
      <c r="HS90" s="270"/>
      <c r="HT90" s="270"/>
      <c r="HU90" s="270"/>
      <c r="HV90" s="270"/>
      <c r="HW90" s="270"/>
      <c r="HX90" s="270"/>
      <c r="HY90" s="270"/>
      <c r="HZ90" s="270"/>
      <c r="IA90" s="270"/>
      <c r="IB90" s="270"/>
      <c r="IC90" s="270"/>
      <c r="ID90" s="270"/>
      <c r="IE90" s="270"/>
      <c r="IF90" s="270"/>
      <c r="IG90" s="270"/>
      <c r="IH90" s="270"/>
      <c r="II90" s="270"/>
      <c r="IJ90" s="270"/>
      <c r="IK90" s="270"/>
      <c r="IL90" s="270"/>
      <c r="IM90" s="270"/>
      <c r="IN90" s="270"/>
    </row>
    <row r="91" spans="1:248" s="41" customFormat="1" ht="15.75" customHeight="1">
      <c r="A91" s="205"/>
      <c r="B91" s="364" t="s">
        <v>946</v>
      </c>
      <c r="C91" s="205" t="s">
        <v>1058</v>
      </c>
      <c r="D91" s="205"/>
      <c r="E91" s="444">
        <v>332</v>
      </c>
      <c r="F91" s="205"/>
      <c r="G91" s="444"/>
      <c r="H91" s="205"/>
      <c r="I91" s="22">
        <v>0</v>
      </c>
      <c r="J91" s="23"/>
      <c r="K91" s="22">
        <v>0</v>
      </c>
      <c r="L91" s="262"/>
      <c r="M91" s="325"/>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c r="BS91" s="270"/>
      <c r="BT91" s="270"/>
      <c r="BU91" s="270"/>
      <c r="BV91" s="270"/>
      <c r="BW91" s="270"/>
      <c r="BX91" s="270"/>
      <c r="BY91" s="270"/>
      <c r="BZ91" s="270"/>
      <c r="CA91" s="270"/>
      <c r="CB91" s="270"/>
      <c r="CC91" s="270"/>
      <c r="CD91" s="270"/>
      <c r="CE91" s="270"/>
      <c r="CF91" s="270"/>
      <c r="CG91" s="270"/>
      <c r="CH91" s="270"/>
      <c r="CI91" s="270"/>
      <c r="CJ91" s="270"/>
      <c r="CK91" s="270"/>
      <c r="CL91" s="270"/>
      <c r="CM91" s="270"/>
      <c r="CN91" s="270"/>
      <c r="CO91" s="270"/>
      <c r="CP91" s="270"/>
      <c r="CQ91" s="270"/>
      <c r="CR91" s="270"/>
      <c r="CS91" s="270"/>
      <c r="CT91" s="270"/>
      <c r="CU91" s="270"/>
      <c r="CV91" s="270"/>
      <c r="CW91" s="270"/>
      <c r="CX91" s="270"/>
      <c r="CY91" s="270"/>
      <c r="CZ91" s="270"/>
      <c r="DA91" s="270"/>
      <c r="DB91" s="270"/>
      <c r="DC91" s="270"/>
      <c r="DD91" s="270"/>
      <c r="DE91" s="270"/>
      <c r="DF91" s="270"/>
      <c r="DG91" s="270"/>
      <c r="DH91" s="270"/>
      <c r="DI91" s="270"/>
      <c r="DJ91" s="270"/>
      <c r="DK91" s="270"/>
      <c r="DL91" s="270"/>
      <c r="DM91" s="270"/>
      <c r="DN91" s="270"/>
      <c r="DO91" s="270"/>
      <c r="DP91" s="270"/>
      <c r="DQ91" s="270"/>
      <c r="DR91" s="270"/>
      <c r="DS91" s="270"/>
      <c r="DT91" s="270"/>
      <c r="DU91" s="270"/>
      <c r="DV91" s="270"/>
      <c r="DW91" s="270"/>
      <c r="DX91" s="270"/>
      <c r="DY91" s="270"/>
      <c r="DZ91" s="270"/>
      <c r="EA91" s="270"/>
      <c r="EB91" s="270"/>
      <c r="EC91" s="270"/>
      <c r="ED91" s="270"/>
      <c r="EE91" s="270"/>
      <c r="EF91" s="270"/>
      <c r="EG91" s="270"/>
      <c r="EH91" s="270"/>
      <c r="EI91" s="270"/>
      <c r="EJ91" s="270"/>
      <c r="EK91" s="270"/>
      <c r="EL91" s="270"/>
      <c r="EM91" s="270"/>
      <c r="EN91" s="270"/>
      <c r="EO91" s="270"/>
      <c r="EP91" s="270"/>
      <c r="EQ91" s="270"/>
      <c r="ER91" s="270"/>
      <c r="ES91" s="270"/>
      <c r="ET91" s="270"/>
      <c r="EU91" s="270"/>
      <c r="EV91" s="270"/>
      <c r="EW91" s="270"/>
      <c r="EX91" s="270"/>
      <c r="EY91" s="270"/>
      <c r="EZ91" s="270"/>
      <c r="FA91" s="270"/>
      <c r="FB91" s="270"/>
      <c r="FC91" s="270"/>
      <c r="FD91" s="270"/>
      <c r="FE91" s="270"/>
      <c r="FF91" s="270"/>
      <c r="FG91" s="270"/>
      <c r="FH91" s="270"/>
      <c r="FI91" s="270"/>
      <c r="FJ91" s="270"/>
      <c r="FK91" s="270"/>
      <c r="FL91" s="270"/>
      <c r="FM91" s="270"/>
      <c r="FN91" s="270"/>
      <c r="FO91" s="270"/>
      <c r="FP91" s="270"/>
      <c r="FQ91" s="270"/>
      <c r="FR91" s="270"/>
      <c r="FS91" s="270"/>
      <c r="FT91" s="270"/>
      <c r="FU91" s="270"/>
      <c r="FV91" s="270"/>
      <c r="FW91" s="270"/>
      <c r="FX91" s="270"/>
      <c r="FY91" s="270"/>
      <c r="FZ91" s="270"/>
      <c r="GA91" s="270"/>
      <c r="GB91" s="270"/>
      <c r="GC91" s="270"/>
      <c r="GD91" s="270"/>
      <c r="GE91" s="270"/>
      <c r="GF91" s="270"/>
      <c r="GG91" s="270"/>
      <c r="GH91" s="270"/>
      <c r="GI91" s="270"/>
      <c r="GJ91" s="270"/>
      <c r="GK91" s="270"/>
      <c r="GL91" s="270"/>
      <c r="GM91" s="270"/>
      <c r="GN91" s="270"/>
      <c r="GO91" s="270"/>
      <c r="GP91" s="270"/>
      <c r="GQ91" s="270"/>
      <c r="GR91" s="270"/>
      <c r="GS91" s="270"/>
      <c r="GT91" s="270"/>
      <c r="GU91" s="270"/>
      <c r="GV91" s="270"/>
      <c r="GW91" s="270"/>
      <c r="GX91" s="270"/>
      <c r="GY91" s="270"/>
      <c r="GZ91" s="270"/>
      <c r="HA91" s="270"/>
      <c r="HB91" s="270"/>
      <c r="HC91" s="270"/>
      <c r="HD91" s="270"/>
      <c r="HE91" s="270"/>
      <c r="HF91" s="270"/>
      <c r="HG91" s="270"/>
      <c r="HH91" s="270"/>
      <c r="HI91" s="270"/>
      <c r="HJ91" s="270"/>
      <c r="HK91" s="270"/>
      <c r="HL91" s="270"/>
      <c r="HM91" s="270"/>
      <c r="HN91" s="270"/>
      <c r="HO91" s="270"/>
      <c r="HP91" s="270"/>
      <c r="HQ91" s="270"/>
      <c r="HR91" s="270"/>
      <c r="HS91" s="270"/>
      <c r="HT91" s="270"/>
      <c r="HU91" s="270"/>
      <c r="HV91" s="270"/>
      <c r="HW91" s="270"/>
      <c r="HX91" s="270"/>
      <c r="HY91" s="270"/>
      <c r="HZ91" s="270"/>
      <c r="IA91" s="270"/>
      <c r="IB91" s="270"/>
      <c r="IC91" s="270"/>
      <c r="ID91" s="270"/>
      <c r="IE91" s="270"/>
      <c r="IF91" s="270"/>
      <c r="IG91" s="270"/>
      <c r="IH91" s="270"/>
      <c r="II91" s="270"/>
      <c r="IJ91" s="270"/>
      <c r="IK91" s="270"/>
      <c r="IL91" s="270"/>
      <c r="IM91" s="270"/>
      <c r="IN91" s="270"/>
    </row>
    <row r="92" spans="1:248" s="41" customFormat="1" ht="15.75" customHeight="1">
      <c r="A92" s="205"/>
      <c r="B92" s="364" t="s">
        <v>949</v>
      </c>
      <c r="C92" s="205" t="s">
        <v>1059</v>
      </c>
      <c r="D92" s="205"/>
      <c r="E92" s="444">
        <v>333</v>
      </c>
      <c r="F92" s="205"/>
      <c r="G92" s="444"/>
      <c r="H92" s="205"/>
      <c r="I92" s="22">
        <v>0</v>
      </c>
      <c r="J92" s="23"/>
      <c r="K92" s="22">
        <v>0</v>
      </c>
      <c r="L92" s="262"/>
      <c r="M92" s="325"/>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c r="CG92" s="270"/>
      <c r="CH92" s="270"/>
      <c r="CI92" s="270"/>
      <c r="CJ92" s="270"/>
      <c r="CK92" s="270"/>
      <c r="CL92" s="270"/>
      <c r="CM92" s="270"/>
      <c r="CN92" s="270"/>
      <c r="CO92" s="270"/>
      <c r="CP92" s="270"/>
      <c r="CQ92" s="270"/>
      <c r="CR92" s="270"/>
      <c r="CS92" s="270"/>
      <c r="CT92" s="270"/>
      <c r="CU92" s="270"/>
      <c r="CV92" s="270"/>
      <c r="CW92" s="270"/>
      <c r="CX92" s="270"/>
      <c r="CY92" s="270"/>
      <c r="CZ92" s="270"/>
      <c r="DA92" s="270"/>
      <c r="DB92" s="270"/>
      <c r="DC92" s="270"/>
      <c r="DD92" s="270"/>
      <c r="DE92" s="270"/>
      <c r="DF92" s="270"/>
      <c r="DG92" s="270"/>
      <c r="DH92" s="270"/>
      <c r="DI92" s="270"/>
      <c r="DJ92" s="270"/>
      <c r="DK92" s="270"/>
      <c r="DL92" s="270"/>
      <c r="DM92" s="270"/>
      <c r="DN92" s="270"/>
      <c r="DO92" s="270"/>
      <c r="DP92" s="270"/>
      <c r="DQ92" s="270"/>
      <c r="DR92" s="270"/>
      <c r="DS92" s="270"/>
      <c r="DT92" s="270"/>
      <c r="DU92" s="270"/>
      <c r="DV92" s="270"/>
      <c r="DW92" s="270"/>
      <c r="DX92" s="270"/>
      <c r="DY92" s="270"/>
      <c r="DZ92" s="270"/>
      <c r="EA92" s="270"/>
      <c r="EB92" s="270"/>
      <c r="EC92" s="270"/>
      <c r="ED92" s="270"/>
      <c r="EE92" s="270"/>
      <c r="EF92" s="270"/>
      <c r="EG92" s="270"/>
      <c r="EH92" s="270"/>
      <c r="EI92" s="270"/>
      <c r="EJ92" s="270"/>
      <c r="EK92" s="270"/>
      <c r="EL92" s="270"/>
      <c r="EM92" s="270"/>
      <c r="EN92" s="270"/>
      <c r="EO92" s="270"/>
      <c r="EP92" s="270"/>
      <c r="EQ92" s="270"/>
      <c r="ER92" s="270"/>
      <c r="ES92" s="270"/>
      <c r="ET92" s="270"/>
      <c r="EU92" s="270"/>
      <c r="EV92" s="270"/>
      <c r="EW92" s="270"/>
      <c r="EX92" s="270"/>
      <c r="EY92" s="270"/>
      <c r="EZ92" s="270"/>
      <c r="FA92" s="270"/>
      <c r="FB92" s="270"/>
      <c r="FC92" s="270"/>
      <c r="FD92" s="270"/>
      <c r="FE92" s="270"/>
      <c r="FF92" s="270"/>
      <c r="FG92" s="270"/>
      <c r="FH92" s="270"/>
      <c r="FI92" s="270"/>
      <c r="FJ92" s="270"/>
      <c r="FK92" s="270"/>
      <c r="FL92" s="270"/>
      <c r="FM92" s="270"/>
      <c r="FN92" s="270"/>
      <c r="FO92" s="270"/>
      <c r="FP92" s="270"/>
      <c r="FQ92" s="270"/>
      <c r="FR92" s="270"/>
      <c r="FS92" s="270"/>
      <c r="FT92" s="270"/>
      <c r="FU92" s="270"/>
      <c r="FV92" s="270"/>
      <c r="FW92" s="270"/>
      <c r="FX92" s="270"/>
      <c r="FY92" s="270"/>
      <c r="FZ92" s="270"/>
      <c r="GA92" s="270"/>
      <c r="GB92" s="270"/>
      <c r="GC92" s="270"/>
      <c r="GD92" s="270"/>
      <c r="GE92" s="270"/>
      <c r="GF92" s="270"/>
      <c r="GG92" s="270"/>
      <c r="GH92" s="270"/>
      <c r="GI92" s="270"/>
      <c r="GJ92" s="270"/>
      <c r="GK92" s="270"/>
      <c r="GL92" s="270"/>
      <c r="GM92" s="270"/>
      <c r="GN92" s="270"/>
      <c r="GO92" s="270"/>
      <c r="GP92" s="270"/>
      <c r="GQ92" s="270"/>
      <c r="GR92" s="270"/>
      <c r="GS92" s="270"/>
      <c r="GT92" s="270"/>
      <c r="GU92" s="270"/>
      <c r="GV92" s="270"/>
      <c r="GW92" s="270"/>
      <c r="GX92" s="270"/>
      <c r="GY92" s="270"/>
      <c r="GZ92" s="270"/>
      <c r="HA92" s="270"/>
      <c r="HB92" s="270"/>
      <c r="HC92" s="270"/>
      <c r="HD92" s="270"/>
      <c r="HE92" s="270"/>
      <c r="HF92" s="270"/>
      <c r="HG92" s="270"/>
      <c r="HH92" s="270"/>
      <c r="HI92" s="270"/>
      <c r="HJ92" s="270"/>
      <c r="HK92" s="270"/>
      <c r="HL92" s="270"/>
      <c r="HM92" s="270"/>
      <c r="HN92" s="270"/>
      <c r="HO92" s="270"/>
      <c r="HP92" s="270"/>
      <c r="HQ92" s="270"/>
      <c r="HR92" s="270"/>
      <c r="HS92" s="270"/>
      <c r="HT92" s="270"/>
      <c r="HU92" s="270"/>
      <c r="HV92" s="270"/>
      <c r="HW92" s="270"/>
      <c r="HX92" s="270"/>
      <c r="HY92" s="270"/>
      <c r="HZ92" s="270"/>
      <c r="IA92" s="270"/>
      <c r="IB92" s="270"/>
      <c r="IC92" s="270"/>
      <c r="ID92" s="270"/>
      <c r="IE92" s="270"/>
      <c r="IF92" s="270"/>
      <c r="IG92" s="270"/>
      <c r="IH92" s="270"/>
      <c r="II92" s="270"/>
      <c r="IJ92" s="270"/>
      <c r="IK92" s="270"/>
      <c r="IL92" s="270"/>
      <c r="IM92" s="270"/>
      <c r="IN92" s="270"/>
    </row>
    <row r="93" spans="1:248" s="41" customFormat="1" ht="15.75" customHeight="1">
      <c r="A93" s="205"/>
      <c r="B93" s="364" t="s">
        <v>952</v>
      </c>
      <c r="C93" s="205" t="s">
        <v>1060</v>
      </c>
      <c r="D93" s="389"/>
      <c r="E93" s="444">
        <v>334</v>
      </c>
      <c r="F93" s="389"/>
      <c r="G93" s="444" t="s">
        <v>1188</v>
      </c>
      <c r="H93" s="389"/>
      <c r="I93" s="93">
        <v>2541148681</v>
      </c>
      <c r="J93" s="23"/>
      <c r="K93" s="22">
        <v>2823498536</v>
      </c>
      <c r="L93" s="262"/>
      <c r="M93" s="325"/>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70"/>
      <c r="BY93" s="270"/>
      <c r="BZ93" s="270"/>
      <c r="CA93" s="270"/>
      <c r="CB93" s="270"/>
      <c r="CC93" s="270"/>
      <c r="CD93" s="270"/>
      <c r="CE93" s="270"/>
      <c r="CF93" s="270"/>
      <c r="CG93" s="270"/>
      <c r="CH93" s="270"/>
      <c r="CI93" s="270"/>
      <c r="CJ93" s="270"/>
      <c r="CK93" s="270"/>
      <c r="CL93" s="270"/>
      <c r="CM93" s="270"/>
      <c r="CN93" s="270"/>
      <c r="CO93" s="270"/>
      <c r="CP93" s="270"/>
      <c r="CQ93" s="270"/>
      <c r="CR93" s="270"/>
      <c r="CS93" s="270"/>
      <c r="CT93" s="270"/>
      <c r="CU93" s="270"/>
      <c r="CV93" s="270"/>
      <c r="CW93" s="270"/>
      <c r="CX93" s="270"/>
      <c r="CY93" s="270"/>
      <c r="CZ93" s="270"/>
      <c r="DA93" s="270"/>
      <c r="DB93" s="270"/>
      <c r="DC93" s="270"/>
      <c r="DD93" s="270"/>
      <c r="DE93" s="270"/>
      <c r="DF93" s="270"/>
      <c r="DG93" s="270"/>
      <c r="DH93" s="270"/>
      <c r="DI93" s="270"/>
      <c r="DJ93" s="270"/>
      <c r="DK93" s="270"/>
      <c r="DL93" s="270"/>
      <c r="DM93" s="270"/>
      <c r="DN93" s="270"/>
      <c r="DO93" s="270"/>
      <c r="DP93" s="270"/>
      <c r="DQ93" s="270"/>
      <c r="DR93" s="270"/>
      <c r="DS93" s="270"/>
      <c r="DT93" s="270"/>
      <c r="DU93" s="270"/>
      <c r="DV93" s="270"/>
      <c r="DW93" s="270"/>
      <c r="DX93" s="270"/>
      <c r="DY93" s="270"/>
      <c r="DZ93" s="270"/>
      <c r="EA93" s="270"/>
      <c r="EB93" s="270"/>
      <c r="EC93" s="270"/>
      <c r="ED93" s="270"/>
      <c r="EE93" s="270"/>
      <c r="EF93" s="270"/>
      <c r="EG93" s="270"/>
      <c r="EH93" s="270"/>
      <c r="EI93" s="270"/>
      <c r="EJ93" s="270"/>
      <c r="EK93" s="270"/>
      <c r="EL93" s="270"/>
      <c r="EM93" s="270"/>
      <c r="EN93" s="270"/>
      <c r="EO93" s="270"/>
      <c r="EP93" s="270"/>
      <c r="EQ93" s="270"/>
      <c r="ER93" s="270"/>
      <c r="ES93" s="270"/>
      <c r="ET93" s="270"/>
      <c r="EU93" s="270"/>
      <c r="EV93" s="270"/>
      <c r="EW93" s="270"/>
      <c r="EX93" s="270"/>
      <c r="EY93" s="270"/>
      <c r="EZ93" s="270"/>
      <c r="FA93" s="270"/>
      <c r="FB93" s="270"/>
      <c r="FC93" s="270"/>
      <c r="FD93" s="270"/>
      <c r="FE93" s="270"/>
      <c r="FF93" s="270"/>
      <c r="FG93" s="270"/>
      <c r="FH93" s="270"/>
      <c r="FI93" s="270"/>
      <c r="FJ93" s="270"/>
      <c r="FK93" s="270"/>
      <c r="FL93" s="270"/>
      <c r="FM93" s="270"/>
      <c r="FN93" s="270"/>
      <c r="FO93" s="270"/>
      <c r="FP93" s="270"/>
      <c r="FQ93" s="270"/>
      <c r="FR93" s="270"/>
      <c r="FS93" s="270"/>
      <c r="FT93" s="270"/>
      <c r="FU93" s="270"/>
      <c r="FV93" s="270"/>
      <c r="FW93" s="270"/>
      <c r="FX93" s="270"/>
      <c r="FY93" s="270"/>
      <c r="FZ93" s="270"/>
      <c r="GA93" s="270"/>
      <c r="GB93" s="270"/>
      <c r="GC93" s="270"/>
      <c r="GD93" s="270"/>
      <c r="GE93" s="270"/>
      <c r="GF93" s="270"/>
      <c r="GG93" s="270"/>
      <c r="GH93" s="270"/>
      <c r="GI93" s="270"/>
      <c r="GJ93" s="270"/>
      <c r="GK93" s="270"/>
      <c r="GL93" s="270"/>
      <c r="GM93" s="270"/>
      <c r="GN93" s="270"/>
      <c r="GO93" s="270"/>
      <c r="GP93" s="270"/>
      <c r="GQ93" s="270"/>
      <c r="GR93" s="270"/>
      <c r="GS93" s="270"/>
      <c r="GT93" s="270"/>
      <c r="GU93" s="270"/>
      <c r="GV93" s="270"/>
      <c r="GW93" s="270"/>
      <c r="GX93" s="270"/>
      <c r="GY93" s="270"/>
      <c r="GZ93" s="270"/>
      <c r="HA93" s="270"/>
      <c r="HB93" s="270"/>
      <c r="HC93" s="270"/>
      <c r="HD93" s="270"/>
      <c r="HE93" s="270"/>
      <c r="HF93" s="270"/>
      <c r="HG93" s="270"/>
      <c r="HH93" s="270"/>
      <c r="HI93" s="270"/>
      <c r="HJ93" s="270"/>
      <c r="HK93" s="270"/>
      <c r="HL93" s="270"/>
      <c r="HM93" s="270"/>
      <c r="HN93" s="270"/>
      <c r="HO93" s="270"/>
      <c r="HP93" s="270"/>
      <c r="HQ93" s="270"/>
      <c r="HR93" s="270"/>
      <c r="HS93" s="270"/>
      <c r="HT93" s="270"/>
      <c r="HU93" s="270"/>
      <c r="HV93" s="270"/>
      <c r="HW93" s="270"/>
      <c r="HX93" s="270"/>
      <c r="HY93" s="270"/>
      <c r="HZ93" s="270"/>
      <c r="IA93" s="270"/>
      <c r="IB93" s="270"/>
      <c r="IC93" s="270"/>
      <c r="ID93" s="270"/>
      <c r="IE93" s="270"/>
      <c r="IF93" s="270"/>
      <c r="IG93" s="270"/>
      <c r="IH93" s="270"/>
      <c r="II93" s="270"/>
      <c r="IJ93" s="270"/>
      <c r="IK93" s="270"/>
      <c r="IL93" s="270"/>
      <c r="IM93" s="270"/>
      <c r="IN93" s="270"/>
    </row>
    <row r="94" spans="1:248" s="41" customFormat="1" ht="15.75" customHeight="1">
      <c r="A94" s="205"/>
      <c r="B94" s="364" t="s">
        <v>993</v>
      </c>
      <c r="C94" s="205" t="s">
        <v>1061</v>
      </c>
      <c r="D94" s="205"/>
      <c r="E94" s="444">
        <v>335</v>
      </c>
      <c r="F94" s="205"/>
      <c r="G94" s="444"/>
      <c r="H94" s="205"/>
      <c r="I94" s="22">
        <v>0</v>
      </c>
      <c r="J94" s="23"/>
      <c r="K94" s="22">
        <v>0</v>
      </c>
      <c r="L94" s="262"/>
      <c r="M94" s="325"/>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c r="CG94" s="270"/>
      <c r="CH94" s="270"/>
      <c r="CI94" s="270"/>
      <c r="CJ94" s="270"/>
      <c r="CK94" s="270"/>
      <c r="CL94" s="270"/>
      <c r="CM94" s="270"/>
      <c r="CN94" s="270"/>
      <c r="CO94" s="270"/>
      <c r="CP94" s="270"/>
      <c r="CQ94" s="270"/>
      <c r="CR94" s="270"/>
      <c r="CS94" s="270"/>
      <c r="CT94" s="270"/>
      <c r="CU94" s="270"/>
      <c r="CV94" s="270"/>
      <c r="CW94" s="270"/>
      <c r="CX94" s="270"/>
      <c r="CY94" s="270"/>
      <c r="CZ94" s="270"/>
      <c r="DA94" s="270"/>
      <c r="DB94" s="270"/>
      <c r="DC94" s="270"/>
      <c r="DD94" s="270"/>
      <c r="DE94" s="270"/>
      <c r="DF94" s="270"/>
      <c r="DG94" s="270"/>
      <c r="DH94" s="270"/>
      <c r="DI94" s="270"/>
      <c r="DJ94" s="270"/>
      <c r="DK94" s="270"/>
      <c r="DL94" s="270"/>
      <c r="DM94" s="270"/>
      <c r="DN94" s="270"/>
      <c r="DO94" s="270"/>
      <c r="DP94" s="270"/>
      <c r="DQ94" s="270"/>
      <c r="DR94" s="270"/>
      <c r="DS94" s="270"/>
      <c r="DT94" s="270"/>
      <c r="DU94" s="270"/>
      <c r="DV94" s="270"/>
      <c r="DW94" s="270"/>
      <c r="DX94" s="270"/>
      <c r="DY94" s="270"/>
      <c r="DZ94" s="270"/>
      <c r="EA94" s="270"/>
      <c r="EB94" s="270"/>
      <c r="EC94" s="270"/>
      <c r="ED94" s="270"/>
      <c r="EE94" s="270"/>
      <c r="EF94" s="270"/>
      <c r="EG94" s="270"/>
      <c r="EH94" s="270"/>
      <c r="EI94" s="270"/>
      <c r="EJ94" s="270"/>
      <c r="EK94" s="270"/>
      <c r="EL94" s="270"/>
      <c r="EM94" s="270"/>
      <c r="EN94" s="270"/>
      <c r="EO94" s="270"/>
      <c r="EP94" s="270"/>
      <c r="EQ94" s="270"/>
      <c r="ER94" s="270"/>
      <c r="ES94" s="270"/>
      <c r="ET94" s="270"/>
      <c r="EU94" s="270"/>
      <c r="EV94" s="270"/>
      <c r="EW94" s="270"/>
      <c r="EX94" s="270"/>
      <c r="EY94" s="270"/>
      <c r="EZ94" s="270"/>
      <c r="FA94" s="270"/>
      <c r="FB94" s="270"/>
      <c r="FC94" s="270"/>
      <c r="FD94" s="270"/>
      <c r="FE94" s="270"/>
      <c r="FF94" s="270"/>
      <c r="FG94" s="270"/>
      <c r="FH94" s="270"/>
      <c r="FI94" s="270"/>
      <c r="FJ94" s="270"/>
      <c r="FK94" s="270"/>
      <c r="FL94" s="270"/>
      <c r="FM94" s="270"/>
      <c r="FN94" s="270"/>
      <c r="FO94" s="270"/>
      <c r="FP94" s="270"/>
      <c r="FQ94" s="270"/>
      <c r="FR94" s="270"/>
      <c r="FS94" s="270"/>
      <c r="FT94" s="270"/>
      <c r="FU94" s="270"/>
      <c r="FV94" s="270"/>
      <c r="FW94" s="270"/>
      <c r="FX94" s="270"/>
      <c r="FY94" s="270"/>
      <c r="FZ94" s="270"/>
      <c r="GA94" s="270"/>
      <c r="GB94" s="270"/>
      <c r="GC94" s="270"/>
      <c r="GD94" s="270"/>
      <c r="GE94" s="270"/>
      <c r="GF94" s="270"/>
      <c r="GG94" s="270"/>
      <c r="GH94" s="270"/>
      <c r="GI94" s="270"/>
      <c r="GJ94" s="270"/>
      <c r="GK94" s="270"/>
      <c r="GL94" s="270"/>
      <c r="GM94" s="270"/>
      <c r="GN94" s="270"/>
      <c r="GO94" s="270"/>
      <c r="GP94" s="270"/>
      <c r="GQ94" s="270"/>
      <c r="GR94" s="270"/>
      <c r="GS94" s="270"/>
      <c r="GT94" s="270"/>
      <c r="GU94" s="270"/>
      <c r="GV94" s="270"/>
      <c r="GW94" s="270"/>
      <c r="GX94" s="270"/>
      <c r="GY94" s="270"/>
      <c r="GZ94" s="270"/>
      <c r="HA94" s="270"/>
      <c r="HB94" s="270"/>
      <c r="HC94" s="270"/>
      <c r="HD94" s="270"/>
      <c r="HE94" s="270"/>
      <c r="HF94" s="270"/>
      <c r="HG94" s="270"/>
      <c r="HH94" s="270"/>
      <c r="HI94" s="270"/>
      <c r="HJ94" s="270"/>
      <c r="HK94" s="270"/>
      <c r="HL94" s="270"/>
      <c r="HM94" s="270"/>
      <c r="HN94" s="270"/>
      <c r="HO94" s="270"/>
      <c r="HP94" s="270"/>
      <c r="HQ94" s="270"/>
      <c r="HR94" s="270"/>
      <c r="HS94" s="270"/>
      <c r="HT94" s="270"/>
      <c r="HU94" s="270"/>
      <c r="HV94" s="270"/>
      <c r="HW94" s="270"/>
      <c r="HX94" s="270"/>
      <c r="HY94" s="270"/>
      <c r="HZ94" s="270"/>
      <c r="IA94" s="270"/>
      <c r="IB94" s="270"/>
      <c r="IC94" s="270"/>
      <c r="ID94" s="270"/>
      <c r="IE94" s="270"/>
      <c r="IF94" s="270"/>
      <c r="IG94" s="270"/>
      <c r="IH94" s="270"/>
      <c r="II94" s="270"/>
      <c r="IJ94" s="270"/>
      <c r="IK94" s="270"/>
      <c r="IL94" s="270"/>
      <c r="IM94" s="270"/>
      <c r="IN94" s="270"/>
    </row>
    <row r="95" spans="1:248" s="41" customFormat="1" ht="15.75" customHeight="1">
      <c r="A95" s="205"/>
      <c r="B95" s="364" t="s">
        <v>995</v>
      </c>
      <c r="C95" s="205" t="s">
        <v>1062</v>
      </c>
      <c r="D95" s="205"/>
      <c r="E95" s="444">
        <v>336</v>
      </c>
      <c r="F95" s="205"/>
      <c r="G95" s="444"/>
      <c r="H95" s="205"/>
      <c r="I95" s="22"/>
      <c r="J95" s="23"/>
      <c r="K95" s="22"/>
      <c r="L95" s="262">
        <f>I95-K95</f>
        <v>0</v>
      </c>
      <c r="M95" s="325" t="e">
        <f>L95/K95</f>
        <v>#DIV/0!</v>
      </c>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0"/>
      <c r="BW95" s="270"/>
      <c r="BX95" s="270"/>
      <c r="BY95" s="270"/>
      <c r="BZ95" s="270"/>
      <c r="CA95" s="270"/>
      <c r="CB95" s="270"/>
      <c r="CC95" s="270"/>
      <c r="CD95" s="270"/>
      <c r="CE95" s="270"/>
      <c r="CF95" s="270"/>
      <c r="CG95" s="270"/>
      <c r="CH95" s="270"/>
      <c r="CI95" s="270"/>
      <c r="CJ95" s="270"/>
      <c r="CK95" s="270"/>
      <c r="CL95" s="270"/>
      <c r="CM95" s="270"/>
      <c r="CN95" s="270"/>
      <c r="CO95" s="270"/>
      <c r="CP95" s="270"/>
      <c r="CQ95" s="270"/>
      <c r="CR95" s="270"/>
      <c r="CS95" s="270"/>
      <c r="CT95" s="270"/>
      <c r="CU95" s="270"/>
      <c r="CV95" s="270"/>
      <c r="CW95" s="270"/>
      <c r="CX95" s="270"/>
      <c r="CY95" s="270"/>
      <c r="CZ95" s="270"/>
      <c r="DA95" s="270"/>
      <c r="DB95" s="270"/>
      <c r="DC95" s="270"/>
      <c r="DD95" s="270"/>
      <c r="DE95" s="270"/>
      <c r="DF95" s="270"/>
      <c r="DG95" s="270"/>
      <c r="DH95" s="270"/>
      <c r="DI95" s="270"/>
      <c r="DJ95" s="270"/>
      <c r="DK95" s="270"/>
      <c r="DL95" s="270"/>
      <c r="DM95" s="270"/>
      <c r="DN95" s="270"/>
      <c r="DO95" s="270"/>
      <c r="DP95" s="270"/>
      <c r="DQ95" s="270"/>
      <c r="DR95" s="270"/>
      <c r="DS95" s="270"/>
      <c r="DT95" s="270"/>
      <c r="DU95" s="270"/>
      <c r="DV95" s="270"/>
      <c r="DW95" s="270"/>
      <c r="DX95" s="270"/>
      <c r="DY95" s="270"/>
      <c r="DZ95" s="270"/>
      <c r="EA95" s="270"/>
      <c r="EB95" s="270"/>
      <c r="EC95" s="270"/>
      <c r="ED95" s="270"/>
      <c r="EE95" s="270"/>
      <c r="EF95" s="270"/>
      <c r="EG95" s="270"/>
      <c r="EH95" s="270"/>
      <c r="EI95" s="270"/>
      <c r="EJ95" s="270"/>
      <c r="EK95" s="270"/>
      <c r="EL95" s="270"/>
      <c r="EM95" s="270"/>
      <c r="EN95" s="270"/>
      <c r="EO95" s="270"/>
      <c r="EP95" s="270"/>
      <c r="EQ95" s="270"/>
      <c r="ER95" s="270"/>
      <c r="ES95" s="270"/>
      <c r="ET95" s="270"/>
      <c r="EU95" s="270"/>
      <c r="EV95" s="270"/>
      <c r="EW95" s="270"/>
      <c r="EX95" s="270"/>
      <c r="EY95" s="270"/>
      <c r="EZ95" s="270"/>
      <c r="FA95" s="270"/>
      <c r="FB95" s="270"/>
      <c r="FC95" s="270"/>
      <c r="FD95" s="270"/>
      <c r="FE95" s="270"/>
      <c r="FF95" s="270"/>
      <c r="FG95" s="270"/>
      <c r="FH95" s="270"/>
      <c r="FI95" s="270"/>
      <c r="FJ95" s="270"/>
      <c r="FK95" s="270"/>
      <c r="FL95" s="270"/>
      <c r="FM95" s="270"/>
      <c r="FN95" s="270"/>
      <c r="FO95" s="270"/>
      <c r="FP95" s="270"/>
      <c r="FQ95" s="270"/>
      <c r="FR95" s="270"/>
      <c r="FS95" s="270"/>
      <c r="FT95" s="270"/>
      <c r="FU95" s="270"/>
      <c r="FV95" s="270"/>
      <c r="FW95" s="270"/>
      <c r="FX95" s="270"/>
      <c r="FY95" s="270"/>
      <c r="FZ95" s="270"/>
      <c r="GA95" s="270"/>
      <c r="GB95" s="270"/>
      <c r="GC95" s="270"/>
      <c r="GD95" s="270"/>
      <c r="GE95" s="270"/>
      <c r="GF95" s="270"/>
      <c r="GG95" s="270"/>
      <c r="GH95" s="270"/>
      <c r="GI95" s="270"/>
      <c r="GJ95" s="270"/>
      <c r="GK95" s="270"/>
      <c r="GL95" s="270"/>
      <c r="GM95" s="270"/>
      <c r="GN95" s="270"/>
      <c r="GO95" s="270"/>
      <c r="GP95" s="270"/>
      <c r="GQ95" s="270"/>
      <c r="GR95" s="270"/>
      <c r="GS95" s="270"/>
      <c r="GT95" s="270"/>
      <c r="GU95" s="270"/>
      <c r="GV95" s="270"/>
      <c r="GW95" s="270"/>
      <c r="GX95" s="270"/>
      <c r="GY95" s="270"/>
      <c r="GZ95" s="270"/>
      <c r="HA95" s="270"/>
      <c r="HB95" s="270"/>
      <c r="HC95" s="270"/>
      <c r="HD95" s="270"/>
      <c r="HE95" s="270"/>
      <c r="HF95" s="270"/>
      <c r="HG95" s="270"/>
      <c r="HH95" s="270"/>
      <c r="HI95" s="270"/>
      <c r="HJ95" s="270"/>
      <c r="HK95" s="270"/>
      <c r="HL95" s="270"/>
      <c r="HM95" s="270"/>
      <c r="HN95" s="270"/>
      <c r="HO95" s="270"/>
      <c r="HP95" s="270"/>
      <c r="HQ95" s="270"/>
      <c r="HR95" s="270"/>
      <c r="HS95" s="270"/>
      <c r="HT95" s="270"/>
      <c r="HU95" s="270"/>
      <c r="HV95" s="270"/>
      <c r="HW95" s="270"/>
      <c r="HX95" s="270"/>
      <c r="HY95" s="270"/>
      <c r="HZ95" s="270"/>
      <c r="IA95" s="270"/>
      <c r="IB95" s="270"/>
      <c r="IC95" s="270"/>
      <c r="ID95" s="270"/>
      <c r="IE95" s="270"/>
      <c r="IF95" s="270"/>
      <c r="IG95" s="270"/>
      <c r="IH95" s="270"/>
      <c r="II95" s="270"/>
      <c r="IJ95" s="270"/>
      <c r="IK95" s="270"/>
      <c r="IL95" s="270"/>
      <c r="IM95" s="270"/>
      <c r="IN95" s="270"/>
    </row>
    <row r="96" spans="1:248" s="41" customFormat="1" ht="15.75" customHeight="1">
      <c r="A96" s="205"/>
      <c r="B96" s="364" t="s">
        <v>1045</v>
      </c>
      <c r="C96" s="205" t="s">
        <v>1063</v>
      </c>
      <c r="D96" s="205"/>
      <c r="E96" s="444">
        <v>337</v>
      </c>
      <c r="F96" s="205"/>
      <c r="G96" s="444" t="s">
        <v>1219</v>
      </c>
      <c r="H96" s="205"/>
      <c r="I96" s="93">
        <v>2574923753</v>
      </c>
      <c r="J96" s="457"/>
      <c r="K96" s="22">
        <v>2916345654</v>
      </c>
      <c r="L96" s="262">
        <f>I96-K96</f>
        <v>-341421901</v>
      </c>
      <c r="M96" s="325">
        <f>L96/K96</f>
        <v>-0.11707182258444321</v>
      </c>
      <c r="P96" s="10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0"/>
      <c r="BU96" s="270"/>
      <c r="BV96" s="270"/>
      <c r="BW96" s="270"/>
      <c r="BX96" s="270"/>
      <c r="BY96" s="270"/>
      <c r="BZ96" s="270"/>
      <c r="CA96" s="270"/>
      <c r="CB96" s="270"/>
      <c r="CC96" s="270"/>
      <c r="CD96" s="270"/>
      <c r="CE96" s="270"/>
      <c r="CF96" s="270"/>
      <c r="CG96" s="270"/>
      <c r="CH96" s="270"/>
      <c r="CI96" s="270"/>
      <c r="CJ96" s="270"/>
      <c r="CK96" s="270"/>
      <c r="CL96" s="270"/>
      <c r="CM96" s="270"/>
      <c r="CN96" s="270"/>
      <c r="CO96" s="270"/>
      <c r="CP96" s="270"/>
      <c r="CQ96" s="270"/>
      <c r="CR96" s="270"/>
      <c r="CS96" s="270"/>
      <c r="CT96" s="270"/>
      <c r="CU96" s="270"/>
      <c r="CV96" s="270"/>
      <c r="CW96" s="270"/>
      <c r="CX96" s="270"/>
      <c r="CY96" s="270"/>
      <c r="CZ96" s="270"/>
      <c r="DA96" s="270"/>
      <c r="DB96" s="270"/>
      <c r="DC96" s="270"/>
      <c r="DD96" s="270"/>
      <c r="DE96" s="270"/>
      <c r="DF96" s="270"/>
      <c r="DG96" s="270"/>
      <c r="DH96" s="270"/>
      <c r="DI96" s="270"/>
      <c r="DJ96" s="270"/>
      <c r="DK96" s="270"/>
      <c r="DL96" s="270"/>
      <c r="DM96" s="270"/>
      <c r="DN96" s="270"/>
      <c r="DO96" s="270"/>
      <c r="DP96" s="270"/>
      <c r="DQ96" s="270"/>
      <c r="DR96" s="270"/>
      <c r="DS96" s="270"/>
      <c r="DT96" s="270"/>
      <c r="DU96" s="270"/>
      <c r="DV96" s="270"/>
      <c r="DW96" s="270"/>
      <c r="DX96" s="270"/>
      <c r="DY96" s="270"/>
      <c r="DZ96" s="270"/>
      <c r="EA96" s="270"/>
      <c r="EB96" s="270"/>
      <c r="EC96" s="270"/>
      <c r="ED96" s="270"/>
      <c r="EE96" s="270"/>
      <c r="EF96" s="270"/>
      <c r="EG96" s="270"/>
      <c r="EH96" s="270"/>
      <c r="EI96" s="270"/>
      <c r="EJ96" s="270"/>
      <c r="EK96" s="270"/>
      <c r="EL96" s="270"/>
      <c r="EM96" s="270"/>
      <c r="EN96" s="270"/>
      <c r="EO96" s="270"/>
      <c r="EP96" s="270"/>
      <c r="EQ96" s="270"/>
      <c r="ER96" s="270"/>
      <c r="ES96" s="270"/>
      <c r="ET96" s="270"/>
      <c r="EU96" s="270"/>
      <c r="EV96" s="270"/>
      <c r="EW96" s="270"/>
      <c r="EX96" s="270"/>
      <c r="EY96" s="270"/>
      <c r="EZ96" s="270"/>
      <c r="FA96" s="270"/>
      <c r="FB96" s="270"/>
      <c r="FC96" s="270"/>
      <c r="FD96" s="270"/>
      <c r="FE96" s="270"/>
      <c r="FF96" s="270"/>
      <c r="FG96" s="270"/>
      <c r="FH96" s="270"/>
      <c r="FI96" s="270"/>
      <c r="FJ96" s="270"/>
      <c r="FK96" s="270"/>
      <c r="FL96" s="270"/>
      <c r="FM96" s="270"/>
      <c r="FN96" s="270"/>
      <c r="FO96" s="270"/>
      <c r="FP96" s="270"/>
      <c r="FQ96" s="270"/>
      <c r="FR96" s="270"/>
      <c r="FS96" s="270"/>
      <c r="FT96" s="270"/>
      <c r="FU96" s="270"/>
      <c r="FV96" s="270"/>
      <c r="FW96" s="270"/>
      <c r="FX96" s="270"/>
      <c r="FY96" s="270"/>
      <c r="FZ96" s="270"/>
      <c r="GA96" s="270"/>
      <c r="GB96" s="270"/>
      <c r="GC96" s="270"/>
      <c r="GD96" s="270"/>
      <c r="GE96" s="270"/>
      <c r="GF96" s="270"/>
      <c r="GG96" s="270"/>
      <c r="GH96" s="270"/>
      <c r="GI96" s="270"/>
      <c r="GJ96" s="270"/>
      <c r="GK96" s="270"/>
      <c r="GL96" s="270"/>
      <c r="GM96" s="270"/>
      <c r="GN96" s="270"/>
      <c r="GO96" s="270"/>
      <c r="GP96" s="270"/>
      <c r="GQ96" s="270"/>
      <c r="GR96" s="270"/>
      <c r="GS96" s="270"/>
      <c r="GT96" s="270"/>
      <c r="GU96" s="270"/>
      <c r="GV96" s="270"/>
      <c r="GW96" s="270"/>
      <c r="GX96" s="270"/>
      <c r="GY96" s="270"/>
      <c r="GZ96" s="270"/>
      <c r="HA96" s="270"/>
      <c r="HB96" s="270"/>
      <c r="HC96" s="270"/>
      <c r="HD96" s="270"/>
      <c r="HE96" s="270"/>
      <c r="HF96" s="270"/>
      <c r="HG96" s="270"/>
      <c r="HH96" s="270"/>
      <c r="HI96" s="270"/>
      <c r="HJ96" s="270"/>
      <c r="HK96" s="270"/>
      <c r="HL96" s="270"/>
      <c r="HM96" s="270"/>
      <c r="HN96" s="270"/>
      <c r="HO96" s="270"/>
      <c r="HP96" s="270"/>
      <c r="HQ96" s="270"/>
      <c r="HR96" s="270"/>
      <c r="HS96" s="270"/>
      <c r="HT96" s="270"/>
      <c r="HU96" s="270"/>
      <c r="HV96" s="270"/>
      <c r="HW96" s="270"/>
      <c r="HX96" s="270"/>
      <c r="HY96" s="270"/>
      <c r="HZ96" s="270"/>
      <c r="IA96" s="270"/>
      <c r="IB96" s="270"/>
      <c r="IC96" s="270"/>
      <c r="ID96" s="270"/>
      <c r="IE96" s="270"/>
      <c r="IF96" s="270"/>
      <c r="IG96" s="270"/>
      <c r="IH96" s="270"/>
      <c r="II96" s="270"/>
      <c r="IJ96" s="270"/>
      <c r="IK96" s="270"/>
      <c r="IL96" s="270"/>
      <c r="IM96" s="270"/>
      <c r="IN96" s="270"/>
    </row>
    <row r="97" spans="1:248" s="41" customFormat="1" ht="15.75" customHeight="1">
      <c r="A97" s="205"/>
      <c r="B97" s="364" t="s">
        <v>1047</v>
      </c>
      <c r="C97" s="205" t="s">
        <v>1064</v>
      </c>
      <c r="D97" s="205"/>
      <c r="E97" s="444">
        <v>338</v>
      </c>
      <c r="F97" s="205"/>
      <c r="G97" s="444" t="s">
        <v>1221</v>
      </c>
      <c r="H97" s="205"/>
      <c r="I97" s="93">
        <v>5816024473</v>
      </c>
      <c r="J97" s="23"/>
      <c r="K97" s="22">
        <v>6028507784</v>
      </c>
      <c r="L97" s="262">
        <f>I97-K97</f>
        <v>-212483311</v>
      </c>
      <c r="M97" s="325">
        <f>L97/K97</f>
        <v>-0.035246418950298564</v>
      </c>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270"/>
      <c r="BW97" s="270"/>
      <c r="BX97" s="270"/>
      <c r="BY97" s="270"/>
      <c r="BZ97" s="270"/>
      <c r="CA97" s="270"/>
      <c r="CB97" s="270"/>
      <c r="CC97" s="270"/>
      <c r="CD97" s="270"/>
      <c r="CE97" s="270"/>
      <c r="CF97" s="270"/>
      <c r="CG97" s="270"/>
      <c r="CH97" s="270"/>
      <c r="CI97" s="270"/>
      <c r="CJ97" s="270"/>
      <c r="CK97" s="270"/>
      <c r="CL97" s="270"/>
      <c r="CM97" s="270"/>
      <c r="CN97" s="270"/>
      <c r="CO97" s="270"/>
      <c r="CP97" s="270"/>
      <c r="CQ97" s="270"/>
      <c r="CR97" s="270"/>
      <c r="CS97" s="270"/>
      <c r="CT97" s="270"/>
      <c r="CU97" s="270"/>
      <c r="CV97" s="270"/>
      <c r="CW97" s="270"/>
      <c r="CX97" s="270"/>
      <c r="CY97" s="270"/>
      <c r="CZ97" s="270"/>
      <c r="DA97" s="270"/>
      <c r="DB97" s="270"/>
      <c r="DC97" s="270"/>
      <c r="DD97" s="270"/>
      <c r="DE97" s="270"/>
      <c r="DF97" s="270"/>
      <c r="DG97" s="270"/>
      <c r="DH97" s="270"/>
      <c r="DI97" s="270"/>
      <c r="DJ97" s="270"/>
      <c r="DK97" s="270"/>
      <c r="DL97" s="270"/>
      <c r="DM97" s="270"/>
      <c r="DN97" s="270"/>
      <c r="DO97" s="270"/>
      <c r="DP97" s="270"/>
      <c r="DQ97" s="270"/>
      <c r="DR97" s="270"/>
      <c r="DS97" s="270"/>
      <c r="DT97" s="270"/>
      <c r="DU97" s="270"/>
      <c r="DV97" s="270"/>
      <c r="DW97" s="270"/>
      <c r="DX97" s="270"/>
      <c r="DY97" s="270"/>
      <c r="DZ97" s="270"/>
      <c r="EA97" s="270"/>
      <c r="EB97" s="270"/>
      <c r="EC97" s="270"/>
      <c r="ED97" s="270"/>
      <c r="EE97" s="270"/>
      <c r="EF97" s="270"/>
      <c r="EG97" s="270"/>
      <c r="EH97" s="270"/>
      <c r="EI97" s="270"/>
      <c r="EJ97" s="270"/>
      <c r="EK97" s="270"/>
      <c r="EL97" s="270"/>
      <c r="EM97" s="270"/>
      <c r="EN97" s="270"/>
      <c r="EO97" s="270"/>
      <c r="EP97" s="270"/>
      <c r="EQ97" s="270"/>
      <c r="ER97" s="270"/>
      <c r="ES97" s="270"/>
      <c r="ET97" s="270"/>
      <c r="EU97" s="270"/>
      <c r="EV97" s="270"/>
      <c r="EW97" s="270"/>
      <c r="EX97" s="270"/>
      <c r="EY97" s="270"/>
      <c r="EZ97" s="270"/>
      <c r="FA97" s="270"/>
      <c r="FB97" s="270"/>
      <c r="FC97" s="270"/>
      <c r="FD97" s="270"/>
      <c r="FE97" s="270"/>
      <c r="FF97" s="270"/>
      <c r="FG97" s="270"/>
      <c r="FH97" s="270"/>
      <c r="FI97" s="270"/>
      <c r="FJ97" s="270"/>
      <c r="FK97" s="270"/>
      <c r="FL97" s="270"/>
      <c r="FM97" s="270"/>
      <c r="FN97" s="270"/>
      <c r="FO97" s="270"/>
      <c r="FP97" s="270"/>
      <c r="FQ97" s="270"/>
      <c r="FR97" s="270"/>
      <c r="FS97" s="270"/>
      <c r="FT97" s="270"/>
      <c r="FU97" s="270"/>
      <c r="FV97" s="270"/>
      <c r="FW97" s="270"/>
      <c r="FX97" s="270"/>
      <c r="FY97" s="270"/>
      <c r="FZ97" s="270"/>
      <c r="GA97" s="270"/>
      <c r="GB97" s="270"/>
      <c r="GC97" s="270"/>
      <c r="GD97" s="270"/>
      <c r="GE97" s="270"/>
      <c r="GF97" s="270"/>
      <c r="GG97" s="270"/>
      <c r="GH97" s="270"/>
      <c r="GI97" s="270"/>
      <c r="GJ97" s="270"/>
      <c r="GK97" s="270"/>
      <c r="GL97" s="270"/>
      <c r="GM97" s="270"/>
      <c r="GN97" s="270"/>
      <c r="GO97" s="270"/>
      <c r="GP97" s="270"/>
      <c r="GQ97" s="270"/>
      <c r="GR97" s="270"/>
      <c r="GS97" s="270"/>
      <c r="GT97" s="270"/>
      <c r="GU97" s="270"/>
      <c r="GV97" s="270"/>
      <c r="GW97" s="270"/>
      <c r="GX97" s="270"/>
      <c r="GY97" s="270"/>
      <c r="GZ97" s="270"/>
      <c r="HA97" s="270"/>
      <c r="HB97" s="270"/>
      <c r="HC97" s="270"/>
      <c r="HD97" s="270"/>
      <c r="HE97" s="270"/>
      <c r="HF97" s="270"/>
      <c r="HG97" s="270"/>
      <c r="HH97" s="270"/>
      <c r="HI97" s="270"/>
      <c r="HJ97" s="270"/>
      <c r="HK97" s="270"/>
      <c r="HL97" s="270"/>
      <c r="HM97" s="270"/>
      <c r="HN97" s="270"/>
      <c r="HO97" s="270"/>
      <c r="HP97" s="270"/>
      <c r="HQ97" s="270"/>
      <c r="HR97" s="270"/>
      <c r="HS97" s="270"/>
      <c r="HT97" s="270"/>
      <c r="HU97" s="270"/>
      <c r="HV97" s="270"/>
      <c r="HW97" s="270"/>
      <c r="HX97" s="270"/>
      <c r="HY97" s="270"/>
      <c r="HZ97" s="270"/>
      <c r="IA97" s="270"/>
      <c r="IB97" s="270"/>
      <c r="IC97" s="270"/>
      <c r="ID97" s="270"/>
      <c r="IE97" s="270"/>
      <c r="IF97" s="270"/>
      <c r="IG97" s="270"/>
      <c r="IH97" s="270"/>
      <c r="II97" s="270"/>
      <c r="IJ97" s="270"/>
      <c r="IK97" s="270"/>
      <c r="IL97" s="270"/>
      <c r="IM97" s="270"/>
      <c r="IN97" s="270"/>
    </row>
    <row r="98" spans="1:248" s="41" customFormat="1" ht="15.75" customHeight="1">
      <c r="A98" s="205"/>
      <c r="B98" s="364" t="s">
        <v>1049</v>
      </c>
      <c r="C98" s="205" t="s">
        <v>1065</v>
      </c>
      <c r="D98" s="205"/>
      <c r="E98" s="444">
        <v>339</v>
      </c>
      <c r="F98" s="205"/>
      <c r="G98" s="444"/>
      <c r="H98" s="205"/>
      <c r="I98" s="431">
        <v>0</v>
      </c>
      <c r="J98" s="23"/>
      <c r="K98" s="431">
        <v>0</v>
      </c>
      <c r="L98" s="262"/>
      <c r="M98" s="325"/>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270"/>
      <c r="BW98" s="270"/>
      <c r="BX98" s="270"/>
      <c r="BY98" s="270"/>
      <c r="BZ98" s="270"/>
      <c r="CA98" s="270"/>
      <c r="CB98" s="270"/>
      <c r="CC98" s="270"/>
      <c r="CD98" s="270"/>
      <c r="CE98" s="270"/>
      <c r="CF98" s="270"/>
      <c r="CG98" s="270"/>
      <c r="CH98" s="270"/>
      <c r="CI98" s="270"/>
      <c r="CJ98" s="270"/>
      <c r="CK98" s="270"/>
      <c r="CL98" s="270"/>
      <c r="CM98" s="270"/>
      <c r="CN98" s="270"/>
      <c r="CO98" s="270"/>
      <c r="CP98" s="270"/>
      <c r="CQ98" s="270"/>
      <c r="CR98" s="270"/>
      <c r="CS98" s="270"/>
      <c r="CT98" s="270"/>
      <c r="CU98" s="270"/>
      <c r="CV98" s="270"/>
      <c r="CW98" s="270"/>
      <c r="CX98" s="270"/>
      <c r="CY98" s="270"/>
      <c r="CZ98" s="270"/>
      <c r="DA98" s="270"/>
      <c r="DB98" s="270"/>
      <c r="DC98" s="270"/>
      <c r="DD98" s="270"/>
      <c r="DE98" s="270"/>
      <c r="DF98" s="270"/>
      <c r="DG98" s="270"/>
      <c r="DH98" s="270"/>
      <c r="DI98" s="270"/>
      <c r="DJ98" s="270"/>
      <c r="DK98" s="270"/>
      <c r="DL98" s="270"/>
      <c r="DM98" s="270"/>
      <c r="DN98" s="270"/>
      <c r="DO98" s="270"/>
      <c r="DP98" s="270"/>
      <c r="DQ98" s="270"/>
      <c r="DR98" s="270"/>
      <c r="DS98" s="270"/>
      <c r="DT98" s="270"/>
      <c r="DU98" s="270"/>
      <c r="DV98" s="270"/>
      <c r="DW98" s="270"/>
      <c r="DX98" s="270"/>
      <c r="DY98" s="270"/>
      <c r="DZ98" s="270"/>
      <c r="EA98" s="270"/>
      <c r="EB98" s="270"/>
      <c r="EC98" s="270"/>
      <c r="ED98" s="270"/>
      <c r="EE98" s="270"/>
      <c r="EF98" s="270"/>
      <c r="EG98" s="270"/>
      <c r="EH98" s="270"/>
      <c r="EI98" s="270"/>
      <c r="EJ98" s="270"/>
      <c r="EK98" s="270"/>
      <c r="EL98" s="270"/>
      <c r="EM98" s="270"/>
      <c r="EN98" s="270"/>
      <c r="EO98" s="270"/>
      <c r="EP98" s="270"/>
      <c r="EQ98" s="270"/>
      <c r="ER98" s="270"/>
      <c r="ES98" s="270"/>
      <c r="ET98" s="270"/>
      <c r="EU98" s="270"/>
      <c r="EV98" s="270"/>
      <c r="EW98" s="270"/>
      <c r="EX98" s="270"/>
      <c r="EY98" s="270"/>
      <c r="EZ98" s="270"/>
      <c r="FA98" s="270"/>
      <c r="FB98" s="270"/>
      <c r="FC98" s="270"/>
      <c r="FD98" s="270"/>
      <c r="FE98" s="270"/>
      <c r="FF98" s="270"/>
      <c r="FG98" s="270"/>
      <c r="FH98" s="270"/>
      <c r="FI98" s="270"/>
      <c r="FJ98" s="270"/>
      <c r="FK98" s="270"/>
      <c r="FL98" s="270"/>
      <c r="FM98" s="270"/>
      <c r="FN98" s="270"/>
      <c r="FO98" s="270"/>
      <c r="FP98" s="270"/>
      <c r="FQ98" s="270"/>
      <c r="FR98" s="270"/>
      <c r="FS98" s="270"/>
      <c r="FT98" s="270"/>
      <c r="FU98" s="270"/>
      <c r="FV98" s="270"/>
      <c r="FW98" s="270"/>
      <c r="FX98" s="270"/>
      <c r="FY98" s="270"/>
      <c r="FZ98" s="270"/>
      <c r="GA98" s="270"/>
      <c r="GB98" s="270"/>
      <c r="GC98" s="270"/>
      <c r="GD98" s="270"/>
      <c r="GE98" s="270"/>
      <c r="GF98" s="270"/>
      <c r="GG98" s="270"/>
      <c r="GH98" s="270"/>
      <c r="GI98" s="270"/>
      <c r="GJ98" s="270"/>
      <c r="GK98" s="270"/>
      <c r="GL98" s="270"/>
      <c r="GM98" s="270"/>
      <c r="GN98" s="270"/>
      <c r="GO98" s="270"/>
      <c r="GP98" s="270"/>
      <c r="GQ98" s="270"/>
      <c r="GR98" s="270"/>
      <c r="GS98" s="270"/>
      <c r="GT98" s="270"/>
      <c r="GU98" s="270"/>
      <c r="GV98" s="270"/>
      <c r="GW98" s="270"/>
      <c r="GX98" s="270"/>
      <c r="GY98" s="270"/>
      <c r="GZ98" s="270"/>
      <c r="HA98" s="270"/>
      <c r="HB98" s="270"/>
      <c r="HC98" s="270"/>
      <c r="HD98" s="270"/>
      <c r="HE98" s="270"/>
      <c r="HF98" s="270"/>
      <c r="HG98" s="270"/>
      <c r="HH98" s="270"/>
      <c r="HI98" s="270"/>
      <c r="HJ98" s="270"/>
      <c r="HK98" s="270"/>
      <c r="HL98" s="270"/>
      <c r="HM98" s="270"/>
      <c r="HN98" s="270"/>
      <c r="HO98" s="270"/>
      <c r="HP98" s="270"/>
      <c r="HQ98" s="270"/>
      <c r="HR98" s="270"/>
      <c r="HS98" s="270"/>
      <c r="HT98" s="270"/>
      <c r="HU98" s="270"/>
      <c r="HV98" s="270"/>
      <c r="HW98" s="270"/>
      <c r="HX98" s="270"/>
      <c r="HY98" s="270"/>
      <c r="HZ98" s="270"/>
      <c r="IA98" s="270"/>
      <c r="IB98" s="270"/>
      <c r="IC98" s="270"/>
      <c r="ID98" s="270"/>
      <c r="IE98" s="270"/>
      <c r="IF98" s="270"/>
      <c r="IG98" s="270"/>
      <c r="IH98" s="270"/>
      <c r="II98" s="270"/>
      <c r="IJ98" s="270"/>
      <c r="IK98" s="270"/>
      <c r="IL98" s="270"/>
      <c r="IM98" s="270"/>
      <c r="IN98" s="270"/>
    </row>
    <row r="99" spans="1:248" s="457" customFormat="1" ht="15.75" customHeight="1">
      <c r="A99" s="445"/>
      <c r="B99" s="446"/>
      <c r="C99" s="445"/>
      <c r="D99" s="445"/>
      <c r="E99" s="393"/>
      <c r="F99" s="445"/>
      <c r="G99" s="393"/>
      <c r="H99" s="445"/>
      <c r="I99" s="22"/>
      <c r="J99" s="23"/>
      <c r="K99" s="22"/>
      <c r="L99" s="262"/>
      <c r="M99" s="325"/>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row>
    <row r="100" spans="1:248" s="457" customFormat="1" ht="15.75" customHeight="1">
      <c r="A100" s="445"/>
      <c r="B100" s="446"/>
      <c r="C100" s="445"/>
      <c r="D100" s="445"/>
      <c r="E100" s="393"/>
      <c r="F100" s="445"/>
      <c r="G100" s="393"/>
      <c r="H100" s="445"/>
      <c r="I100" s="22"/>
      <c r="J100" s="23"/>
      <c r="K100" s="22"/>
      <c r="L100" s="262"/>
      <c r="M100" s="325"/>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row>
    <row r="101" spans="1:248" s="457" customFormat="1" ht="15.75" customHeight="1">
      <c r="A101" s="445"/>
      <c r="B101" s="446"/>
      <c r="C101" s="445"/>
      <c r="D101" s="445"/>
      <c r="E101" s="393"/>
      <c r="F101" s="445"/>
      <c r="G101" s="393"/>
      <c r="H101" s="445"/>
      <c r="I101" s="22"/>
      <c r="J101" s="23"/>
      <c r="K101" s="22"/>
      <c r="L101" s="262"/>
      <c r="M101" s="325"/>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row>
    <row r="102" spans="1:248" s="457" customFormat="1" ht="15.75" customHeight="1">
      <c r="A102" s="445"/>
      <c r="B102" s="446"/>
      <c r="C102" s="445"/>
      <c r="D102" s="445"/>
      <c r="E102" s="393"/>
      <c r="F102" s="445"/>
      <c r="G102" s="393"/>
      <c r="H102" s="445"/>
      <c r="I102" s="22"/>
      <c r="J102" s="23"/>
      <c r="K102" s="22"/>
      <c r="L102" s="262"/>
      <c r="M102" s="325"/>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row>
    <row r="103" spans="1:248" s="457" customFormat="1" ht="15.75" customHeight="1">
      <c r="A103" s="445"/>
      <c r="B103" s="446"/>
      <c r="C103" s="445"/>
      <c r="D103" s="445"/>
      <c r="E103" s="393"/>
      <c r="F103" s="445"/>
      <c r="G103" s="393"/>
      <c r="H103" s="445"/>
      <c r="I103" s="22"/>
      <c r="J103" s="23"/>
      <c r="K103" s="22"/>
      <c r="L103" s="262"/>
      <c r="M103" s="325"/>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row>
    <row r="104" spans="1:248" s="457" customFormat="1" ht="15.75" customHeight="1">
      <c r="A104" s="445"/>
      <c r="B104" s="446"/>
      <c r="C104" s="445"/>
      <c r="D104" s="445"/>
      <c r="E104" s="393"/>
      <c r="F104" s="445"/>
      <c r="G104" s="393"/>
      <c r="H104" s="445"/>
      <c r="I104" s="22"/>
      <c r="J104" s="23"/>
      <c r="K104" s="22"/>
      <c r="L104" s="262"/>
      <c r="M104" s="325"/>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row>
    <row r="105" spans="1:248" s="457" customFormat="1" ht="15.75" customHeight="1">
      <c r="A105" s="445"/>
      <c r="B105" s="446"/>
      <c r="C105" s="445"/>
      <c r="D105" s="445"/>
      <c r="E105" s="393"/>
      <c r="F105" s="445"/>
      <c r="G105" s="393"/>
      <c r="H105" s="445"/>
      <c r="I105" s="22"/>
      <c r="J105" s="23"/>
      <c r="K105" s="22"/>
      <c r="L105" s="262"/>
      <c r="M105" s="325"/>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row>
    <row r="106" spans="1:248" s="457" customFormat="1" ht="15.75" customHeight="1">
      <c r="A106" s="445"/>
      <c r="B106" s="446"/>
      <c r="C106" s="445"/>
      <c r="D106" s="445"/>
      <c r="E106" s="393"/>
      <c r="F106" s="445"/>
      <c r="G106" s="393"/>
      <c r="H106" s="445"/>
      <c r="I106" s="22"/>
      <c r="J106" s="23"/>
      <c r="K106" s="22"/>
      <c r="L106" s="262"/>
      <c r="M106" s="325"/>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row>
    <row r="107" spans="1:248" s="457" customFormat="1" ht="15.75" customHeight="1">
      <c r="A107" s="445"/>
      <c r="B107" s="446"/>
      <c r="C107" s="445"/>
      <c r="D107" s="445"/>
      <c r="E107" s="393"/>
      <c r="F107" s="445"/>
      <c r="G107" s="393"/>
      <c r="H107" s="445"/>
      <c r="I107" s="22"/>
      <c r="J107" s="23"/>
      <c r="K107" s="22"/>
      <c r="L107" s="262"/>
      <c r="M107" s="325"/>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row>
    <row r="108" spans="1:248" s="457" customFormat="1" ht="15.75" customHeight="1">
      <c r="A108" s="445"/>
      <c r="B108" s="446"/>
      <c r="C108" s="445"/>
      <c r="D108" s="445"/>
      <c r="E108" s="393"/>
      <c r="F108" s="445"/>
      <c r="G108" s="393"/>
      <c r="H108" s="445"/>
      <c r="I108" s="22"/>
      <c r="J108" s="23"/>
      <c r="K108" s="22"/>
      <c r="L108" s="262"/>
      <c r="M108" s="325"/>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row>
    <row r="109" spans="1:248" s="457" customFormat="1" ht="15.75" customHeight="1">
      <c r="A109" s="445"/>
      <c r="B109" s="446"/>
      <c r="C109" s="445"/>
      <c r="D109" s="445"/>
      <c r="E109" s="393"/>
      <c r="F109" s="445"/>
      <c r="G109" s="393"/>
      <c r="H109" s="445"/>
      <c r="I109" s="22"/>
      <c r="J109" s="23"/>
      <c r="K109" s="22"/>
      <c r="L109" s="262"/>
      <c r="M109" s="325"/>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row>
    <row r="110" spans="1:248" s="457" customFormat="1" ht="15.75" customHeight="1">
      <c r="A110" s="445"/>
      <c r="B110" s="446"/>
      <c r="C110" s="445"/>
      <c r="D110" s="445"/>
      <c r="E110" s="393"/>
      <c r="F110" s="445"/>
      <c r="G110" s="393"/>
      <c r="H110" s="445"/>
      <c r="I110" s="22"/>
      <c r="J110" s="23"/>
      <c r="K110" s="22"/>
      <c r="L110" s="262"/>
      <c r="M110" s="325"/>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row>
    <row r="111" spans="1:248" s="457" customFormat="1" ht="15.75" customHeight="1">
      <c r="A111" s="445"/>
      <c r="B111" s="446"/>
      <c r="C111" s="445"/>
      <c r="D111" s="445"/>
      <c r="E111" s="393"/>
      <c r="F111" s="445"/>
      <c r="G111" s="393"/>
      <c r="H111" s="445"/>
      <c r="I111" s="22"/>
      <c r="J111" s="23"/>
      <c r="K111" s="22"/>
      <c r="L111" s="262"/>
      <c r="M111" s="325"/>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row>
    <row r="112" spans="1:248" s="457" customFormat="1" ht="15.75" customHeight="1">
      <c r="A112" s="445"/>
      <c r="B112" s="446"/>
      <c r="C112" s="445"/>
      <c r="D112" s="445"/>
      <c r="E112" s="393"/>
      <c r="F112" s="445"/>
      <c r="G112" s="393"/>
      <c r="H112" s="445"/>
      <c r="I112" s="22"/>
      <c r="J112" s="23"/>
      <c r="K112" s="22"/>
      <c r="L112" s="262"/>
      <c r="M112" s="325"/>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row>
    <row r="113" spans="1:248" s="457" customFormat="1" ht="15.75" customHeight="1">
      <c r="A113" s="445"/>
      <c r="B113" s="446"/>
      <c r="C113" s="445"/>
      <c r="D113" s="445"/>
      <c r="E113" s="393"/>
      <c r="F113" s="445"/>
      <c r="G113" s="393"/>
      <c r="H113" s="445"/>
      <c r="I113" s="22"/>
      <c r="J113" s="23"/>
      <c r="K113" s="22"/>
      <c r="L113" s="262"/>
      <c r="M113" s="325"/>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row>
    <row r="114" spans="1:248" s="457" customFormat="1" ht="15.75" customHeight="1">
      <c r="A114" s="445"/>
      <c r="B114" s="446"/>
      <c r="C114" s="445"/>
      <c r="D114" s="445"/>
      <c r="E114" s="393"/>
      <c r="F114" s="445"/>
      <c r="G114" s="393"/>
      <c r="H114" s="445"/>
      <c r="I114" s="22"/>
      <c r="J114" s="23"/>
      <c r="K114" s="22"/>
      <c r="L114" s="262"/>
      <c r="M114" s="325"/>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row>
    <row r="115" spans="1:13" ht="34.5" customHeight="1">
      <c r="A115" s="418"/>
      <c r="B115" s="419"/>
      <c r="C115" s="418" t="s">
        <v>67</v>
      </c>
      <c r="D115" s="436"/>
      <c r="E115" s="437" t="s">
        <v>59</v>
      </c>
      <c r="F115" s="353"/>
      <c r="G115" s="438" t="s">
        <v>60</v>
      </c>
      <c r="H115" s="353"/>
      <c r="I115" s="439" t="s">
        <v>1180</v>
      </c>
      <c r="J115" s="440"/>
      <c r="K115" s="439" t="s">
        <v>1179</v>
      </c>
      <c r="L115" s="262">
        <f>I115-K115</f>
        <v>-276</v>
      </c>
      <c r="M115" s="325">
        <f>L115/K115</f>
        <v>-0.006686856450635978</v>
      </c>
    </row>
    <row r="116" spans="1:248" s="42" customFormat="1" ht="34.5" customHeight="1">
      <c r="A116" s="193" t="s">
        <v>1066</v>
      </c>
      <c r="B116" s="193" t="s">
        <v>1067</v>
      </c>
      <c r="C116" s="193"/>
      <c r="D116" s="193"/>
      <c r="E116" s="441">
        <v>400</v>
      </c>
      <c r="F116" s="193"/>
      <c r="G116" s="444"/>
      <c r="H116" s="193"/>
      <c r="I116" s="166">
        <f>I117+I130</f>
        <v>93517129397</v>
      </c>
      <c r="J116" s="442"/>
      <c r="K116" s="166">
        <f>K117+K130</f>
        <v>93911992250.94766</v>
      </c>
      <c r="L116" s="262">
        <f>I116-K116</f>
        <v>-394862853.94766235</v>
      </c>
      <c r="M116" s="325">
        <f>L116/K116</f>
        <v>-0.004204605231806035</v>
      </c>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c r="BW116" s="270"/>
      <c r="BX116" s="270"/>
      <c r="BY116" s="270"/>
      <c r="BZ116" s="270"/>
      <c r="CA116" s="270"/>
      <c r="CB116" s="270"/>
      <c r="CC116" s="270"/>
      <c r="CD116" s="270"/>
      <c r="CE116" s="270"/>
      <c r="CF116" s="270"/>
      <c r="CG116" s="270"/>
      <c r="CH116" s="270"/>
      <c r="CI116" s="270"/>
      <c r="CJ116" s="270"/>
      <c r="CK116" s="270"/>
      <c r="CL116" s="270"/>
      <c r="CM116" s="270"/>
      <c r="CN116" s="270"/>
      <c r="CO116" s="270"/>
      <c r="CP116" s="270"/>
      <c r="CQ116" s="270"/>
      <c r="CR116" s="270"/>
      <c r="CS116" s="270"/>
      <c r="CT116" s="270"/>
      <c r="CU116" s="270"/>
      <c r="CV116" s="270"/>
      <c r="CW116" s="270"/>
      <c r="CX116" s="270"/>
      <c r="CY116" s="270"/>
      <c r="CZ116" s="270"/>
      <c r="DA116" s="270"/>
      <c r="DB116" s="270"/>
      <c r="DC116" s="270"/>
      <c r="DD116" s="270"/>
      <c r="DE116" s="270"/>
      <c r="DF116" s="270"/>
      <c r="DG116" s="270"/>
      <c r="DH116" s="270"/>
      <c r="DI116" s="270"/>
      <c r="DJ116" s="270"/>
      <c r="DK116" s="270"/>
      <c r="DL116" s="270"/>
      <c r="DM116" s="270"/>
      <c r="DN116" s="270"/>
      <c r="DO116" s="270"/>
      <c r="DP116" s="270"/>
      <c r="DQ116" s="270"/>
      <c r="DR116" s="270"/>
      <c r="DS116" s="270"/>
      <c r="DT116" s="270"/>
      <c r="DU116" s="270"/>
      <c r="DV116" s="270"/>
      <c r="DW116" s="270"/>
      <c r="DX116" s="270"/>
      <c r="DY116" s="270"/>
      <c r="DZ116" s="270"/>
      <c r="EA116" s="270"/>
      <c r="EB116" s="270"/>
      <c r="EC116" s="270"/>
      <c r="ED116" s="270"/>
      <c r="EE116" s="270"/>
      <c r="EF116" s="270"/>
      <c r="EG116" s="270"/>
      <c r="EH116" s="270"/>
      <c r="EI116" s="270"/>
      <c r="EJ116" s="270"/>
      <c r="EK116" s="270"/>
      <c r="EL116" s="270"/>
      <c r="EM116" s="270"/>
      <c r="EN116" s="270"/>
      <c r="EO116" s="270"/>
      <c r="EP116" s="270"/>
      <c r="EQ116" s="270"/>
      <c r="ER116" s="270"/>
      <c r="ES116" s="270"/>
      <c r="ET116" s="270"/>
      <c r="EU116" s="270"/>
      <c r="EV116" s="270"/>
      <c r="EW116" s="270"/>
      <c r="EX116" s="270"/>
      <c r="EY116" s="270"/>
      <c r="EZ116" s="270"/>
      <c r="FA116" s="270"/>
      <c r="FB116" s="270"/>
      <c r="FC116" s="270"/>
      <c r="FD116" s="270"/>
      <c r="FE116" s="270"/>
      <c r="FF116" s="270"/>
      <c r="FG116" s="270"/>
      <c r="FH116" s="270"/>
      <c r="FI116" s="270"/>
      <c r="FJ116" s="270"/>
      <c r="FK116" s="270"/>
      <c r="FL116" s="270"/>
      <c r="FM116" s="270"/>
      <c r="FN116" s="270"/>
      <c r="FO116" s="270"/>
      <c r="FP116" s="270"/>
      <c r="FQ116" s="270"/>
      <c r="FR116" s="270"/>
      <c r="FS116" s="270"/>
      <c r="FT116" s="270"/>
      <c r="FU116" s="270"/>
      <c r="FV116" s="270"/>
      <c r="FW116" s="270"/>
      <c r="FX116" s="270"/>
      <c r="FY116" s="270"/>
      <c r="FZ116" s="270"/>
      <c r="GA116" s="270"/>
      <c r="GB116" s="270"/>
      <c r="GC116" s="270"/>
      <c r="GD116" s="270"/>
      <c r="GE116" s="270"/>
      <c r="GF116" s="270"/>
      <c r="GG116" s="270"/>
      <c r="GH116" s="270"/>
      <c r="GI116" s="270"/>
      <c r="GJ116" s="270"/>
      <c r="GK116" s="270"/>
      <c r="GL116" s="270"/>
      <c r="GM116" s="270"/>
      <c r="GN116" s="270"/>
      <c r="GO116" s="270"/>
      <c r="GP116" s="270"/>
      <c r="GQ116" s="270"/>
      <c r="GR116" s="270"/>
      <c r="GS116" s="270"/>
      <c r="GT116" s="270"/>
      <c r="GU116" s="270"/>
      <c r="GV116" s="270"/>
      <c r="GW116" s="270"/>
      <c r="GX116" s="270"/>
      <c r="GY116" s="270"/>
      <c r="GZ116" s="270"/>
      <c r="HA116" s="270"/>
      <c r="HB116" s="270"/>
      <c r="HC116" s="270"/>
      <c r="HD116" s="270"/>
      <c r="HE116" s="270"/>
      <c r="HF116" s="270"/>
      <c r="HG116" s="270"/>
      <c r="HH116" s="270"/>
      <c r="HI116" s="270"/>
      <c r="HJ116" s="270"/>
      <c r="HK116" s="270"/>
      <c r="HL116" s="270"/>
      <c r="HM116" s="270"/>
      <c r="HN116" s="270"/>
      <c r="HO116" s="270"/>
      <c r="HP116" s="270"/>
      <c r="HQ116" s="270"/>
      <c r="HR116" s="270"/>
      <c r="HS116" s="270"/>
      <c r="HT116" s="270"/>
      <c r="HU116" s="270"/>
      <c r="HV116" s="270"/>
      <c r="HW116" s="270"/>
      <c r="HX116" s="270"/>
      <c r="HY116" s="270"/>
      <c r="HZ116" s="270"/>
      <c r="IA116" s="270"/>
      <c r="IB116" s="270"/>
      <c r="IC116" s="270"/>
      <c r="ID116" s="270"/>
      <c r="IE116" s="270"/>
      <c r="IF116" s="270"/>
      <c r="IG116" s="270"/>
      <c r="IH116" s="270"/>
      <c r="II116" s="270"/>
      <c r="IJ116" s="270"/>
      <c r="IK116" s="270"/>
      <c r="IL116" s="270"/>
      <c r="IM116" s="270"/>
      <c r="IN116" s="270"/>
    </row>
    <row r="117" spans="1:248" s="42" customFormat="1" ht="30" customHeight="1">
      <c r="A117" s="193" t="s">
        <v>1010</v>
      </c>
      <c r="B117" s="193" t="s">
        <v>1068</v>
      </c>
      <c r="C117" s="193"/>
      <c r="D117" s="193"/>
      <c r="E117" s="441">
        <v>410</v>
      </c>
      <c r="F117" s="193"/>
      <c r="G117" s="441" t="s">
        <v>1220</v>
      </c>
      <c r="H117" s="193"/>
      <c r="I117" s="166">
        <f>SUM(I118:I129)</f>
        <v>93517129397</v>
      </c>
      <c r="J117" s="442"/>
      <c r="K117" s="166">
        <f>SUM(K118:K129)</f>
        <v>93911992250.94766</v>
      </c>
      <c r="L117" s="262">
        <f>I117-K117</f>
        <v>-394862853.94766235</v>
      </c>
      <c r="M117" s="325">
        <f>L117/K117</f>
        <v>-0.004204605231806035</v>
      </c>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c r="BS117" s="270"/>
      <c r="BT117" s="270"/>
      <c r="BU117" s="270"/>
      <c r="BV117" s="270"/>
      <c r="BW117" s="270"/>
      <c r="BX117" s="270"/>
      <c r="BY117" s="270"/>
      <c r="BZ117" s="270"/>
      <c r="CA117" s="270"/>
      <c r="CB117" s="270"/>
      <c r="CC117" s="270"/>
      <c r="CD117" s="270"/>
      <c r="CE117" s="270"/>
      <c r="CF117" s="270"/>
      <c r="CG117" s="270"/>
      <c r="CH117" s="270"/>
      <c r="CI117" s="270"/>
      <c r="CJ117" s="270"/>
      <c r="CK117" s="270"/>
      <c r="CL117" s="270"/>
      <c r="CM117" s="270"/>
      <c r="CN117" s="270"/>
      <c r="CO117" s="270"/>
      <c r="CP117" s="270"/>
      <c r="CQ117" s="270"/>
      <c r="CR117" s="270"/>
      <c r="CS117" s="270"/>
      <c r="CT117" s="270"/>
      <c r="CU117" s="270"/>
      <c r="CV117" s="270"/>
      <c r="CW117" s="270"/>
      <c r="CX117" s="270"/>
      <c r="CY117" s="270"/>
      <c r="CZ117" s="270"/>
      <c r="DA117" s="270"/>
      <c r="DB117" s="270"/>
      <c r="DC117" s="270"/>
      <c r="DD117" s="270"/>
      <c r="DE117" s="270"/>
      <c r="DF117" s="270"/>
      <c r="DG117" s="270"/>
      <c r="DH117" s="270"/>
      <c r="DI117" s="270"/>
      <c r="DJ117" s="270"/>
      <c r="DK117" s="270"/>
      <c r="DL117" s="270"/>
      <c r="DM117" s="270"/>
      <c r="DN117" s="270"/>
      <c r="DO117" s="270"/>
      <c r="DP117" s="270"/>
      <c r="DQ117" s="270"/>
      <c r="DR117" s="270"/>
      <c r="DS117" s="270"/>
      <c r="DT117" s="270"/>
      <c r="DU117" s="270"/>
      <c r="DV117" s="270"/>
      <c r="DW117" s="270"/>
      <c r="DX117" s="270"/>
      <c r="DY117" s="270"/>
      <c r="DZ117" s="270"/>
      <c r="EA117" s="270"/>
      <c r="EB117" s="270"/>
      <c r="EC117" s="270"/>
      <c r="ED117" s="270"/>
      <c r="EE117" s="270"/>
      <c r="EF117" s="270"/>
      <c r="EG117" s="270"/>
      <c r="EH117" s="270"/>
      <c r="EI117" s="270"/>
      <c r="EJ117" s="270"/>
      <c r="EK117" s="270"/>
      <c r="EL117" s="270"/>
      <c r="EM117" s="270"/>
      <c r="EN117" s="270"/>
      <c r="EO117" s="270"/>
      <c r="EP117" s="270"/>
      <c r="EQ117" s="270"/>
      <c r="ER117" s="270"/>
      <c r="ES117" s="270"/>
      <c r="ET117" s="270"/>
      <c r="EU117" s="270"/>
      <c r="EV117" s="270"/>
      <c r="EW117" s="270"/>
      <c r="EX117" s="270"/>
      <c r="EY117" s="270"/>
      <c r="EZ117" s="270"/>
      <c r="FA117" s="270"/>
      <c r="FB117" s="270"/>
      <c r="FC117" s="270"/>
      <c r="FD117" s="270"/>
      <c r="FE117" s="270"/>
      <c r="FF117" s="270"/>
      <c r="FG117" s="270"/>
      <c r="FH117" s="270"/>
      <c r="FI117" s="270"/>
      <c r="FJ117" s="270"/>
      <c r="FK117" s="270"/>
      <c r="FL117" s="270"/>
      <c r="FM117" s="270"/>
      <c r="FN117" s="270"/>
      <c r="FO117" s="270"/>
      <c r="FP117" s="270"/>
      <c r="FQ117" s="270"/>
      <c r="FR117" s="270"/>
      <c r="FS117" s="270"/>
      <c r="FT117" s="270"/>
      <c r="FU117" s="270"/>
      <c r="FV117" s="270"/>
      <c r="FW117" s="270"/>
      <c r="FX117" s="270"/>
      <c r="FY117" s="270"/>
      <c r="FZ117" s="270"/>
      <c r="GA117" s="270"/>
      <c r="GB117" s="270"/>
      <c r="GC117" s="270"/>
      <c r="GD117" s="270"/>
      <c r="GE117" s="270"/>
      <c r="GF117" s="270"/>
      <c r="GG117" s="270"/>
      <c r="GH117" s="270"/>
      <c r="GI117" s="270"/>
      <c r="GJ117" s="270"/>
      <c r="GK117" s="270"/>
      <c r="GL117" s="270"/>
      <c r="GM117" s="270"/>
      <c r="GN117" s="270"/>
      <c r="GO117" s="270"/>
      <c r="GP117" s="270"/>
      <c r="GQ117" s="270"/>
      <c r="GR117" s="270"/>
      <c r="GS117" s="270"/>
      <c r="GT117" s="270"/>
      <c r="GU117" s="270"/>
      <c r="GV117" s="270"/>
      <c r="GW117" s="270"/>
      <c r="GX117" s="270"/>
      <c r="GY117" s="270"/>
      <c r="GZ117" s="270"/>
      <c r="HA117" s="270"/>
      <c r="HB117" s="270"/>
      <c r="HC117" s="270"/>
      <c r="HD117" s="270"/>
      <c r="HE117" s="270"/>
      <c r="HF117" s="270"/>
      <c r="HG117" s="270"/>
      <c r="HH117" s="270"/>
      <c r="HI117" s="270"/>
      <c r="HJ117" s="270"/>
      <c r="HK117" s="270"/>
      <c r="HL117" s="270"/>
      <c r="HM117" s="270"/>
      <c r="HN117" s="270"/>
      <c r="HO117" s="270"/>
      <c r="HP117" s="270"/>
      <c r="HQ117" s="270"/>
      <c r="HR117" s="270"/>
      <c r="HS117" s="270"/>
      <c r="HT117" s="270"/>
      <c r="HU117" s="270"/>
      <c r="HV117" s="270"/>
      <c r="HW117" s="270"/>
      <c r="HX117" s="270"/>
      <c r="HY117" s="270"/>
      <c r="HZ117" s="270"/>
      <c r="IA117" s="270"/>
      <c r="IB117" s="270"/>
      <c r="IC117" s="270"/>
      <c r="ID117" s="270"/>
      <c r="IE117" s="270"/>
      <c r="IF117" s="270"/>
      <c r="IG117" s="270"/>
      <c r="IH117" s="270"/>
      <c r="II117" s="270"/>
      <c r="IJ117" s="270"/>
      <c r="IK117" s="270"/>
      <c r="IL117" s="270"/>
      <c r="IM117" s="270"/>
      <c r="IN117" s="270"/>
    </row>
    <row r="118" spans="1:248" s="42" customFormat="1" ht="15.75" customHeight="1">
      <c r="A118" s="205"/>
      <c r="B118" s="364" t="s">
        <v>943</v>
      </c>
      <c r="C118" s="205" t="s">
        <v>1069</v>
      </c>
      <c r="D118" s="205"/>
      <c r="E118" s="444">
        <v>411</v>
      </c>
      <c r="F118" s="205"/>
      <c r="G118" s="444"/>
      <c r="H118" s="205"/>
      <c r="I118" s="93">
        <v>53959850000</v>
      </c>
      <c r="J118" s="23"/>
      <c r="K118" s="22">
        <v>53959850000</v>
      </c>
      <c r="L118" s="262">
        <f>I118-K118</f>
        <v>0</v>
      </c>
      <c r="M118" s="325">
        <f>L118/K118</f>
        <v>0</v>
      </c>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c r="BO118" s="270"/>
      <c r="BP118" s="270"/>
      <c r="BQ118" s="270"/>
      <c r="BR118" s="270"/>
      <c r="BS118" s="270"/>
      <c r="BT118" s="270"/>
      <c r="BU118" s="270"/>
      <c r="BV118" s="270"/>
      <c r="BW118" s="270"/>
      <c r="BX118" s="270"/>
      <c r="BY118" s="270"/>
      <c r="BZ118" s="270"/>
      <c r="CA118" s="270"/>
      <c r="CB118" s="270"/>
      <c r="CC118" s="270"/>
      <c r="CD118" s="270"/>
      <c r="CE118" s="270"/>
      <c r="CF118" s="270"/>
      <c r="CG118" s="270"/>
      <c r="CH118" s="270"/>
      <c r="CI118" s="270"/>
      <c r="CJ118" s="270"/>
      <c r="CK118" s="270"/>
      <c r="CL118" s="270"/>
      <c r="CM118" s="270"/>
      <c r="CN118" s="270"/>
      <c r="CO118" s="270"/>
      <c r="CP118" s="270"/>
      <c r="CQ118" s="270"/>
      <c r="CR118" s="270"/>
      <c r="CS118" s="270"/>
      <c r="CT118" s="270"/>
      <c r="CU118" s="270"/>
      <c r="CV118" s="270"/>
      <c r="CW118" s="270"/>
      <c r="CX118" s="270"/>
      <c r="CY118" s="270"/>
      <c r="CZ118" s="270"/>
      <c r="DA118" s="270"/>
      <c r="DB118" s="270"/>
      <c r="DC118" s="270"/>
      <c r="DD118" s="270"/>
      <c r="DE118" s="270"/>
      <c r="DF118" s="270"/>
      <c r="DG118" s="270"/>
      <c r="DH118" s="270"/>
      <c r="DI118" s="270"/>
      <c r="DJ118" s="270"/>
      <c r="DK118" s="270"/>
      <c r="DL118" s="270"/>
      <c r="DM118" s="270"/>
      <c r="DN118" s="270"/>
      <c r="DO118" s="270"/>
      <c r="DP118" s="270"/>
      <c r="DQ118" s="270"/>
      <c r="DR118" s="270"/>
      <c r="DS118" s="270"/>
      <c r="DT118" s="270"/>
      <c r="DU118" s="270"/>
      <c r="DV118" s="270"/>
      <c r="DW118" s="270"/>
      <c r="DX118" s="270"/>
      <c r="DY118" s="270"/>
      <c r="DZ118" s="270"/>
      <c r="EA118" s="270"/>
      <c r="EB118" s="270"/>
      <c r="EC118" s="270"/>
      <c r="ED118" s="270"/>
      <c r="EE118" s="270"/>
      <c r="EF118" s="270"/>
      <c r="EG118" s="270"/>
      <c r="EH118" s="270"/>
      <c r="EI118" s="270"/>
      <c r="EJ118" s="270"/>
      <c r="EK118" s="270"/>
      <c r="EL118" s="270"/>
      <c r="EM118" s="270"/>
      <c r="EN118" s="270"/>
      <c r="EO118" s="270"/>
      <c r="EP118" s="270"/>
      <c r="EQ118" s="270"/>
      <c r="ER118" s="270"/>
      <c r="ES118" s="270"/>
      <c r="ET118" s="270"/>
      <c r="EU118" s="270"/>
      <c r="EV118" s="270"/>
      <c r="EW118" s="270"/>
      <c r="EX118" s="270"/>
      <c r="EY118" s="270"/>
      <c r="EZ118" s="270"/>
      <c r="FA118" s="270"/>
      <c r="FB118" s="270"/>
      <c r="FC118" s="270"/>
      <c r="FD118" s="270"/>
      <c r="FE118" s="270"/>
      <c r="FF118" s="270"/>
      <c r="FG118" s="270"/>
      <c r="FH118" s="270"/>
      <c r="FI118" s="270"/>
      <c r="FJ118" s="270"/>
      <c r="FK118" s="270"/>
      <c r="FL118" s="270"/>
      <c r="FM118" s="270"/>
      <c r="FN118" s="270"/>
      <c r="FO118" s="270"/>
      <c r="FP118" s="270"/>
      <c r="FQ118" s="270"/>
      <c r="FR118" s="270"/>
      <c r="FS118" s="270"/>
      <c r="FT118" s="270"/>
      <c r="FU118" s="270"/>
      <c r="FV118" s="270"/>
      <c r="FW118" s="270"/>
      <c r="FX118" s="270"/>
      <c r="FY118" s="270"/>
      <c r="FZ118" s="270"/>
      <c r="GA118" s="270"/>
      <c r="GB118" s="270"/>
      <c r="GC118" s="270"/>
      <c r="GD118" s="270"/>
      <c r="GE118" s="270"/>
      <c r="GF118" s="270"/>
      <c r="GG118" s="270"/>
      <c r="GH118" s="270"/>
      <c r="GI118" s="270"/>
      <c r="GJ118" s="270"/>
      <c r="GK118" s="270"/>
      <c r="GL118" s="270"/>
      <c r="GM118" s="270"/>
      <c r="GN118" s="270"/>
      <c r="GO118" s="270"/>
      <c r="GP118" s="270"/>
      <c r="GQ118" s="270"/>
      <c r="GR118" s="270"/>
      <c r="GS118" s="270"/>
      <c r="GT118" s="270"/>
      <c r="GU118" s="270"/>
      <c r="GV118" s="270"/>
      <c r="GW118" s="270"/>
      <c r="GX118" s="270"/>
      <c r="GY118" s="270"/>
      <c r="GZ118" s="270"/>
      <c r="HA118" s="270"/>
      <c r="HB118" s="270"/>
      <c r="HC118" s="270"/>
      <c r="HD118" s="270"/>
      <c r="HE118" s="270"/>
      <c r="HF118" s="270"/>
      <c r="HG118" s="270"/>
      <c r="HH118" s="270"/>
      <c r="HI118" s="270"/>
      <c r="HJ118" s="270"/>
      <c r="HK118" s="270"/>
      <c r="HL118" s="270"/>
      <c r="HM118" s="270"/>
      <c r="HN118" s="270"/>
      <c r="HO118" s="270"/>
      <c r="HP118" s="270"/>
      <c r="HQ118" s="270"/>
      <c r="HR118" s="270"/>
      <c r="HS118" s="270"/>
      <c r="HT118" s="270"/>
      <c r="HU118" s="270"/>
      <c r="HV118" s="270"/>
      <c r="HW118" s="270"/>
      <c r="HX118" s="270"/>
      <c r="HY118" s="270"/>
      <c r="HZ118" s="270"/>
      <c r="IA118" s="270"/>
      <c r="IB118" s="270"/>
      <c r="IC118" s="270"/>
      <c r="ID118" s="270"/>
      <c r="IE118" s="270"/>
      <c r="IF118" s="270"/>
      <c r="IG118" s="270"/>
      <c r="IH118" s="270"/>
      <c r="II118" s="270"/>
      <c r="IJ118" s="270"/>
      <c r="IK118" s="270"/>
      <c r="IL118" s="270"/>
      <c r="IM118" s="270"/>
      <c r="IN118" s="270"/>
    </row>
    <row r="119" spans="1:248" s="42" customFormat="1" ht="15.75" customHeight="1">
      <c r="A119" s="205"/>
      <c r="B119" s="364" t="s">
        <v>946</v>
      </c>
      <c r="C119" s="205" t="s">
        <v>1070</v>
      </c>
      <c r="D119" s="205"/>
      <c r="E119" s="444">
        <v>412</v>
      </c>
      <c r="F119" s="205"/>
      <c r="G119" s="444"/>
      <c r="H119" s="205"/>
      <c r="I119" s="93">
        <v>16090726000</v>
      </c>
      <c r="J119" s="23"/>
      <c r="K119" s="22">
        <v>16090726000</v>
      </c>
      <c r="L119" s="262">
        <f>I119-K119</f>
        <v>0</v>
      </c>
      <c r="M119" s="325">
        <f>L119/K119</f>
        <v>0</v>
      </c>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c r="BS119" s="270"/>
      <c r="BT119" s="270"/>
      <c r="BU119" s="270"/>
      <c r="BV119" s="270"/>
      <c r="BW119" s="270"/>
      <c r="BX119" s="270"/>
      <c r="BY119" s="270"/>
      <c r="BZ119" s="270"/>
      <c r="CA119" s="270"/>
      <c r="CB119" s="270"/>
      <c r="CC119" s="270"/>
      <c r="CD119" s="270"/>
      <c r="CE119" s="270"/>
      <c r="CF119" s="270"/>
      <c r="CG119" s="270"/>
      <c r="CH119" s="270"/>
      <c r="CI119" s="270"/>
      <c r="CJ119" s="270"/>
      <c r="CK119" s="270"/>
      <c r="CL119" s="270"/>
      <c r="CM119" s="270"/>
      <c r="CN119" s="270"/>
      <c r="CO119" s="270"/>
      <c r="CP119" s="270"/>
      <c r="CQ119" s="270"/>
      <c r="CR119" s="270"/>
      <c r="CS119" s="270"/>
      <c r="CT119" s="270"/>
      <c r="CU119" s="270"/>
      <c r="CV119" s="270"/>
      <c r="CW119" s="270"/>
      <c r="CX119" s="270"/>
      <c r="CY119" s="270"/>
      <c r="CZ119" s="270"/>
      <c r="DA119" s="270"/>
      <c r="DB119" s="270"/>
      <c r="DC119" s="270"/>
      <c r="DD119" s="270"/>
      <c r="DE119" s="270"/>
      <c r="DF119" s="270"/>
      <c r="DG119" s="270"/>
      <c r="DH119" s="270"/>
      <c r="DI119" s="270"/>
      <c r="DJ119" s="270"/>
      <c r="DK119" s="270"/>
      <c r="DL119" s="270"/>
      <c r="DM119" s="270"/>
      <c r="DN119" s="270"/>
      <c r="DO119" s="270"/>
      <c r="DP119" s="270"/>
      <c r="DQ119" s="270"/>
      <c r="DR119" s="270"/>
      <c r="DS119" s="270"/>
      <c r="DT119" s="270"/>
      <c r="DU119" s="270"/>
      <c r="DV119" s="270"/>
      <c r="DW119" s="270"/>
      <c r="DX119" s="270"/>
      <c r="DY119" s="270"/>
      <c r="DZ119" s="270"/>
      <c r="EA119" s="270"/>
      <c r="EB119" s="270"/>
      <c r="EC119" s="270"/>
      <c r="ED119" s="270"/>
      <c r="EE119" s="270"/>
      <c r="EF119" s="270"/>
      <c r="EG119" s="270"/>
      <c r="EH119" s="270"/>
      <c r="EI119" s="270"/>
      <c r="EJ119" s="270"/>
      <c r="EK119" s="270"/>
      <c r="EL119" s="270"/>
      <c r="EM119" s="270"/>
      <c r="EN119" s="270"/>
      <c r="EO119" s="270"/>
      <c r="EP119" s="270"/>
      <c r="EQ119" s="270"/>
      <c r="ER119" s="270"/>
      <c r="ES119" s="270"/>
      <c r="ET119" s="270"/>
      <c r="EU119" s="270"/>
      <c r="EV119" s="270"/>
      <c r="EW119" s="270"/>
      <c r="EX119" s="270"/>
      <c r="EY119" s="270"/>
      <c r="EZ119" s="270"/>
      <c r="FA119" s="270"/>
      <c r="FB119" s="270"/>
      <c r="FC119" s="270"/>
      <c r="FD119" s="270"/>
      <c r="FE119" s="270"/>
      <c r="FF119" s="270"/>
      <c r="FG119" s="270"/>
      <c r="FH119" s="270"/>
      <c r="FI119" s="270"/>
      <c r="FJ119" s="270"/>
      <c r="FK119" s="270"/>
      <c r="FL119" s="270"/>
      <c r="FM119" s="270"/>
      <c r="FN119" s="270"/>
      <c r="FO119" s="270"/>
      <c r="FP119" s="270"/>
      <c r="FQ119" s="270"/>
      <c r="FR119" s="270"/>
      <c r="FS119" s="270"/>
      <c r="FT119" s="270"/>
      <c r="FU119" s="270"/>
      <c r="FV119" s="270"/>
      <c r="FW119" s="270"/>
      <c r="FX119" s="270"/>
      <c r="FY119" s="270"/>
      <c r="FZ119" s="270"/>
      <c r="GA119" s="270"/>
      <c r="GB119" s="270"/>
      <c r="GC119" s="270"/>
      <c r="GD119" s="270"/>
      <c r="GE119" s="270"/>
      <c r="GF119" s="270"/>
      <c r="GG119" s="270"/>
      <c r="GH119" s="270"/>
      <c r="GI119" s="270"/>
      <c r="GJ119" s="270"/>
      <c r="GK119" s="270"/>
      <c r="GL119" s="270"/>
      <c r="GM119" s="270"/>
      <c r="GN119" s="270"/>
      <c r="GO119" s="270"/>
      <c r="GP119" s="270"/>
      <c r="GQ119" s="270"/>
      <c r="GR119" s="270"/>
      <c r="GS119" s="270"/>
      <c r="GT119" s="270"/>
      <c r="GU119" s="270"/>
      <c r="GV119" s="270"/>
      <c r="GW119" s="270"/>
      <c r="GX119" s="270"/>
      <c r="GY119" s="270"/>
      <c r="GZ119" s="270"/>
      <c r="HA119" s="270"/>
      <c r="HB119" s="270"/>
      <c r="HC119" s="270"/>
      <c r="HD119" s="270"/>
      <c r="HE119" s="270"/>
      <c r="HF119" s="270"/>
      <c r="HG119" s="270"/>
      <c r="HH119" s="270"/>
      <c r="HI119" s="270"/>
      <c r="HJ119" s="270"/>
      <c r="HK119" s="270"/>
      <c r="HL119" s="270"/>
      <c r="HM119" s="270"/>
      <c r="HN119" s="270"/>
      <c r="HO119" s="270"/>
      <c r="HP119" s="270"/>
      <c r="HQ119" s="270"/>
      <c r="HR119" s="270"/>
      <c r="HS119" s="270"/>
      <c r="HT119" s="270"/>
      <c r="HU119" s="270"/>
      <c r="HV119" s="270"/>
      <c r="HW119" s="270"/>
      <c r="HX119" s="270"/>
      <c r="HY119" s="270"/>
      <c r="HZ119" s="270"/>
      <c r="IA119" s="270"/>
      <c r="IB119" s="270"/>
      <c r="IC119" s="270"/>
      <c r="ID119" s="270"/>
      <c r="IE119" s="270"/>
      <c r="IF119" s="270"/>
      <c r="IG119" s="270"/>
      <c r="IH119" s="270"/>
      <c r="II119" s="270"/>
      <c r="IJ119" s="270"/>
      <c r="IK119" s="270"/>
      <c r="IL119" s="270"/>
      <c r="IM119" s="270"/>
      <c r="IN119" s="270"/>
    </row>
    <row r="120" spans="1:248" s="42" customFormat="1" ht="15.75" customHeight="1">
      <c r="A120" s="205"/>
      <c r="B120" s="364" t="s">
        <v>949</v>
      </c>
      <c r="C120" s="205" t="s">
        <v>1071</v>
      </c>
      <c r="D120" s="205"/>
      <c r="E120" s="444">
        <v>413</v>
      </c>
      <c r="F120" s="205"/>
      <c r="G120" s="444"/>
      <c r="H120" s="205"/>
      <c r="I120" s="22">
        <v>0</v>
      </c>
      <c r="J120" s="23"/>
      <c r="K120" s="22">
        <v>0</v>
      </c>
      <c r="L120" s="262"/>
      <c r="M120" s="325"/>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c r="BS120" s="270"/>
      <c r="BT120" s="270"/>
      <c r="BU120" s="270"/>
      <c r="BV120" s="270"/>
      <c r="BW120" s="270"/>
      <c r="BX120" s="270"/>
      <c r="BY120" s="270"/>
      <c r="BZ120" s="270"/>
      <c r="CA120" s="270"/>
      <c r="CB120" s="270"/>
      <c r="CC120" s="270"/>
      <c r="CD120" s="270"/>
      <c r="CE120" s="270"/>
      <c r="CF120" s="270"/>
      <c r="CG120" s="270"/>
      <c r="CH120" s="270"/>
      <c r="CI120" s="270"/>
      <c r="CJ120" s="270"/>
      <c r="CK120" s="270"/>
      <c r="CL120" s="270"/>
      <c r="CM120" s="270"/>
      <c r="CN120" s="270"/>
      <c r="CO120" s="270"/>
      <c r="CP120" s="270"/>
      <c r="CQ120" s="270"/>
      <c r="CR120" s="270"/>
      <c r="CS120" s="270"/>
      <c r="CT120" s="270"/>
      <c r="CU120" s="270"/>
      <c r="CV120" s="270"/>
      <c r="CW120" s="270"/>
      <c r="CX120" s="270"/>
      <c r="CY120" s="270"/>
      <c r="CZ120" s="270"/>
      <c r="DA120" s="270"/>
      <c r="DB120" s="270"/>
      <c r="DC120" s="270"/>
      <c r="DD120" s="270"/>
      <c r="DE120" s="270"/>
      <c r="DF120" s="270"/>
      <c r="DG120" s="270"/>
      <c r="DH120" s="270"/>
      <c r="DI120" s="270"/>
      <c r="DJ120" s="270"/>
      <c r="DK120" s="270"/>
      <c r="DL120" s="270"/>
      <c r="DM120" s="270"/>
      <c r="DN120" s="270"/>
      <c r="DO120" s="270"/>
      <c r="DP120" s="270"/>
      <c r="DQ120" s="270"/>
      <c r="DR120" s="270"/>
      <c r="DS120" s="270"/>
      <c r="DT120" s="270"/>
      <c r="DU120" s="270"/>
      <c r="DV120" s="270"/>
      <c r="DW120" s="270"/>
      <c r="DX120" s="270"/>
      <c r="DY120" s="270"/>
      <c r="DZ120" s="270"/>
      <c r="EA120" s="270"/>
      <c r="EB120" s="270"/>
      <c r="EC120" s="270"/>
      <c r="ED120" s="270"/>
      <c r="EE120" s="270"/>
      <c r="EF120" s="270"/>
      <c r="EG120" s="270"/>
      <c r="EH120" s="270"/>
      <c r="EI120" s="270"/>
      <c r="EJ120" s="270"/>
      <c r="EK120" s="270"/>
      <c r="EL120" s="270"/>
      <c r="EM120" s="270"/>
      <c r="EN120" s="270"/>
      <c r="EO120" s="270"/>
      <c r="EP120" s="270"/>
      <c r="EQ120" s="270"/>
      <c r="ER120" s="270"/>
      <c r="ES120" s="270"/>
      <c r="ET120" s="270"/>
      <c r="EU120" s="270"/>
      <c r="EV120" s="270"/>
      <c r="EW120" s="270"/>
      <c r="EX120" s="270"/>
      <c r="EY120" s="270"/>
      <c r="EZ120" s="270"/>
      <c r="FA120" s="270"/>
      <c r="FB120" s="270"/>
      <c r="FC120" s="270"/>
      <c r="FD120" s="270"/>
      <c r="FE120" s="270"/>
      <c r="FF120" s="270"/>
      <c r="FG120" s="270"/>
      <c r="FH120" s="270"/>
      <c r="FI120" s="270"/>
      <c r="FJ120" s="270"/>
      <c r="FK120" s="270"/>
      <c r="FL120" s="270"/>
      <c r="FM120" s="270"/>
      <c r="FN120" s="270"/>
      <c r="FO120" s="270"/>
      <c r="FP120" s="270"/>
      <c r="FQ120" s="270"/>
      <c r="FR120" s="270"/>
      <c r="FS120" s="270"/>
      <c r="FT120" s="270"/>
      <c r="FU120" s="270"/>
      <c r="FV120" s="270"/>
      <c r="FW120" s="270"/>
      <c r="FX120" s="270"/>
      <c r="FY120" s="270"/>
      <c r="FZ120" s="270"/>
      <c r="GA120" s="270"/>
      <c r="GB120" s="270"/>
      <c r="GC120" s="270"/>
      <c r="GD120" s="270"/>
      <c r="GE120" s="270"/>
      <c r="GF120" s="270"/>
      <c r="GG120" s="270"/>
      <c r="GH120" s="270"/>
      <c r="GI120" s="270"/>
      <c r="GJ120" s="270"/>
      <c r="GK120" s="270"/>
      <c r="GL120" s="270"/>
      <c r="GM120" s="270"/>
      <c r="GN120" s="270"/>
      <c r="GO120" s="270"/>
      <c r="GP120" s="270"/>
      <c r="GQ120" s="270"/>
      <c r="GR120" s="270"/>
      <c r="GS120" s="270"/>
      <c r="GT120" s="270"/>
      <c r="GU120" s="270"/>
      <c r="GV120" s="270"/>
      <c r="GW120" s="270"/>
      <c r="GX120" s="270"/>
      <c r="GY120" s="270"/>
      <c r="GZ120" s="270"/>
      <c r="HA120" s="270"/>
      <c r="HB120" s="270"/>
      <c r="HC120" s="270"/>
      <c r="HD120" s="270"/>
      <c r="HE120" s="270"/>
      <c r="HF120" s="270"/>
      <c r="HG120" s="270"/>
      <c r="HH120" s="270"/>
      <c r="HI120" s="270"/>
      <c r="HJ120" s="270"/>
      <c r="HK120" s="270"/>
      <c r="HL120" s="270"/>
      <c r="HM120" s="270"/>
      <c r="HN120" s="270"/>
      <c r="HO120" s="270"/>
      <c r="HP120" s="270"/>
      <c r="HQ120" s="270"/>
      <c r="HR120" s="270"/>
      <c r="HS120" s="270"/>
      <c r="HT120" s="270"/>
      <c r="HU120" s="270"/>
      <c r="HV120" s="270"/>
      <c r="HW120" s="270"/>
      <c r="HX120" s="270"/>
      <c r="HY120" s="270"/>
      <c r="HZ120" s="270"/>
      <c r="IA120" s="270"/>
      <c r="IB120" s="270"/>
      <c r="IC120" s="270"/>
      <c r="ID120" s="270"/>
      <c r="IE120" s="270"/>
      <c r="IF120" s="270"/>
      <c r="IG120" s="270"/>
      <c r="IH120" s="270"/>
      <c r="II120" s="270"/>
      <c r="IJ120" s="270"/>
      <c r="IK120" s="270"/>
      <c r="IL120" s="270"/>
      <c r="IM120" s="270"/>
      <c r="IN120" s="270"/>
    </row>
    <row r="121" spans="1:248" s="42" customFormat="1" ht="15.75" customHeight="1">
      <c r="A121" s="205"/>
      <c r="B121" s="364" t="s">
        <v>952</v>
      </c>
      <c r="C121" s="205" t="s">
        <v>1072</v>
      </c>
      <c r="D121" s="205"/>
      <c r="E121" s="444">
        <v>414</v>
      </c>
      <c r="F121" s="205"/>
      <c r="G121" s="444"/>
      <c r="H121" s="205"/>
      <c r="I121" s="22">
        <v>0</v>
      </c>
      <c r="J121" s="23"/>
      <c r="K121" s="22">
        <v>0</v>
      </c>
      <c r="L121" s="262"/>
      <c r="M121" s="325"/>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c r="BO121" s="270"/>
      <c r="BP121" s="270"/>
      <c r="BQ121" s="270"/>
      <c r="BR121" s="270"/>
      <c r="BS121" s="270"/>
      <c r="BT121" s="270"/>
      <c r="BU121" s="270"/>
      <c r="BV121" s="270"/>
      <c r="BW121" s="270"/>
      <c r="BX121" s="270"/>
      <c r="BY121" s="270"/>
      <c r="BZ121" s="270"/>
      <c r="CA121" s="270"/>
      <c r="CB121" s="270"/>
      <c r="CC121" s="270"/>
      <c r="CD121" s="270"/>
      <c r="CE121" s="270"/>
      <c r="CF121" s="270"/>
      <c r="CG121" s="270"/>
      <c r="CH121" s="270"/>
      <c r="CI121" s="270"/>
      <c r="CJ121" s="270"/>
      <c r="CK121" s="270"/>
      <c r="CL121" s="270"/>
      <c r="CM121" s="270"/>
      <c r="CN121" s="270"/>
      <c r="CO121" s="270"/>
      <c r="CP121" s="270"/>
      <c r="CQ121" s="270"/>
      <c r="CR121" s="270"/>
      <c r="CS121" s="270"/>
      <c r="CT121" s="270"/>
      <c r="CU121" s="270"/>
      <c r="CV121" s="270"/>
      <c r="CW121" s="270"/>
      <c r="CX121" s="270"/>
      <c r="CY121" s="270"/>
      <c r="CZ121" s="270"/>
      <c r="DA121" s="270"/>
      <c r="DB121" s="270"/>
      <c r="DC121" s="270"/>
      <c r="DD121" s="270"/>
      <c r="DE121" s="270"/>
      <c r="DF121" s="270"/>
      <c r="DG121" s="270"/>
      <c r="DH121" s="270"/>
      <c r="DI121" s="270"/>
      <c r="DJ121" s="270"/>
      <c r="DK121" s="270"/>
      <c r="DL121" s="270"/>
      <c r="DM121" s="270"/>
      <c r="DN121" s="270"/>
      <c r="DO121" s="270"/>
      <c r="DP121" s="270"/>
      <c r="DQ121" s="270"/>
      <c r="DR121" s="270"/>
      <c r="DS121" s="270"/>
      <c r="DT121" s="270"/>
      <c r="DU121" s="270"/>
      <c r="DV121" s="270"/>
      <c r="DW121" s="270"/>
      <c r="DX121" s="270"/>
      <c r="DY121" s="270"/>
      <c r="DZ121" s="270"/>
      <c r="EA121" s="270"/>
      <c r="EB121" s="270"/>
      <c r="EC121" s="270"/>
      <c r="ED121" s="270"/>
      <c r="EE121" s="270"/>
      <c r="EF121" s="270"/>
      <c r="EG121" s="270"/>
      <c r="EH121" s="270"/>
      <c r="EI121" s="270"/>
      <c r="EJ121" s="270"/>
      <c r="EK121" s="270"/>
      <c r="EL121" s="270"/>
      <c r="EM121" s="270"/>
      <c r="EN121" s="270"/>
      <c r="EO121" s="270"/>
      <c r="EP121" s="270"/>
      <c r="EQ121" s="270"/>
      <c r="ER121" s="270"/>
      <c r="ES121" s="270"/>
      <c r="ET121" s="270"/>
      <c r="EU121" s="270"/>
      <c r="EV121" s="270"/>
      <c r="EW121" s="270"/>
      <c r="EX121" s="270"/>
      <c r="EY121" s="270"/>
      <c r="EZ121" s="270"/>
      <c r="FA121" s="270"/>
      <c r="FB121" s="270"/>
      <c r="FC121" s="270"/>
      <c r="FD121" s="270"/>
      <c r="FE121" s="270"/>
      <c r="FF121" s="270"/>
      <c r="FG121" s="270"/>
      <c r="FH121" s="270"/>
      <c r="FI121" s="270"/>
      <c r="FJ121" s="270"/>
      <c r="FK121" s="270"/>
      <c r="FL121" s="270"/>
      <c r="FM121" s="270"/>
      <c r="FN121" s="270"/>
      <c r="FO121" s="270"/>
      <c r="FP121" s="270"/>
      <c r="FQ121" s="270"/>
      <c r="FR121" s="270"/>
      <c r="FS121" s="270"/>
      <c r="FT121" s="270"/>
      <c r="FU121" s="270"/>
      <c r="FV121" s="270"/>
      <c r="FW121" s="270"/>
      <c r="FX121" s="270"/>
      <c r="FY121" s="270"/>
      <c r="FZ121" s="270"/>
      <c r="GA121" s="270"/>
      <c r="GB121" s="270"/>
      <c r="GC121" s="270"/>
      <c r="GD121" s="270"/>
      <c r="GE121" s="270"/>
      <c r="GF121" s="270"/>
      <c r="GG121" s="270"/>
      <c r="GH121" s="270"/>
      <c r="GI121" s="270"/>
      <c r="GJ121" s="270"/>
      <c r="GK121" s="270"/>
      <c r="GL121" s="270"/>
      <c r="GM121" s="270"/>
      <c r="GN121" s="270"/>
      <c r="GO121" s="270"/>
      <c r="GP121" s="270"/>
      <c r="GQ121" s="270"/>
      <c r="GR121" s="270"/>
      <c r="GS121" s="270"/>
      <c r="GT121" s="270"/>
      <c r="GU121" s="270"/>
      <c r="GV121" s="270"/>
      <c r="GW121" s="270"/>
      <c r="GX121" s="270"/>
      <c r="GY121" s="270"/>
      <c r="GZ121" s="270"/>
      <c r="HA121" s="270"/>
      <c r="HB121" s="270"/>
      <c r="HC121" s="270"/>
      <c r="HD121" s="270"/>
      <c r="HE121" s="270"/>
      <c r="HF121" s="270"/>
      <c r="HG121" s="270"/>
      <c r="HH121" s="270"/>
      <c r="HI121" s="270"/>
      <c r="HJ121" s="270"/>
      <c r="HK121" s="270"/>
      <c r="HL121" s="270"/>
      <c r="HM121" s="270"/>
      <c r="HN121" s="270"/>
      <c r="HO121" s="270"/>
      <c r="HP121" s="270"/>
      <c r="HQ121" s="270"/>
      <c r="HR121" s="270"/>
      <c r="HS121" s="270"/>
      <c r="HT121" s="270"/>
      <c r="HU121" s="270"/>
      <c r="HV121" s="270"/>
      <c r="HW121" s="270"/>
      <c r="HX121" s="270"/>
      <c r="HY121" s="270"/>
      <c r="HZ121" s="270"/>
      <c r="IA121" s="270"/>
      <c r="IB121" s="270"/>
      <c r="IC121" s="270"/>
      <c r="ID121" s="270"/>
      <c r="IE121" s="270"/>
      <c r="IF121" s="270"/>
      <c r="IG121" s="270"/>
      <c r="IH121" s="270"/>
      <c r="II121" s="270"/>
      <c r="IJ121" s="270"/>
      <c r="IK121" s="270"/>
      <c r="IL121" s="270"/>
      <c r="IM121" s="270"/>
      <c r="IN121" s="270"/>
    </row>
    <row r="122" spans="1:248" s="42" customFormat="1" ht="15.75" customHeight="1">
      <c r="A122" s="205"/>
      <c r="B122" s="364" t="s">
        <v>993</v>
      </c>
      <c r="C122" s="205" t="s">
        <v>1073</v>
      </c>
      <c r="D122" s="205"/>
      <c r="E122" s="444">
        <v>415</v>
      </c>
      <c r="F122" s="205"/>
      <c r="G122" s="444"/>
      <c r="H122" s="205"/>
      <c r="I122" s="22">
        <v>0</v>
      </c>
      <c r="J122" s="23"/>
      <c r="K122" s="22">
        <v>0</v>
      </c>
      <c r="L122" s="262"/>
      <c r="M122" s="325"/>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c r="BS122" s="270"/>
      <c r="BT122" s="270"/>
      <c r="BU122" s="270"/>
      <c r="BV122" s="270"/>
      <c r="BW122" s="270"/>
      <c r="BX122" s="270"/>
      <c r="BY122" s="270"/>
      <c r="BZ122" s="270"/>
      <c r="CA122" s="270"/>
      <c r="CB122" s="270"/>
      <c r="CC122" s="270"/>
      <c r="CD122" s="270"/>
      <c r="CE122" s="270"/>
      <c r="CF122" s="270"/>
      <c r="CG122" s="270"/>
      <c r="CH122" s="270"/>
      <c r="CI122" s="270"/>
      <c r="CJ122" s="270"/>
      <c r="CK122" s="270"/>
      <c r="CL122" s="270"/>
      <c r="CM122" s="270"/>
      <c r="CN122" s="270"/>
      <c r="CO122" s="270"/>
      <c r="CP122" s="270"/>
      <c r="CQ122" s="270"/>
      <c r="CR122" s="270"/>
      <c r="CS122" s="270"/>
      <c r="CT122" s="270"/>
      <c r="CU122" s="270"/>
      <c r="CV122" s="270"/>
      <c r="CW122" s="270"/>
      <c r="CX122" s="270"/>
      <c r="CY122" s="270"/>
      <c r="CZ122" s="270"/>
      <c r="DA122" s="270"/>
      <c r="DB122" s="270"/>
      <c r="DC122" s="270"/>
      <c r="DD122" s="270"/>
      <c r="DE122" s="270"/>
      <c r="DF122" s="270"/>
      <c r="DG122" s="270"/>
      <c r="DH122" s="270"/>
      <c r="DI122" s="270"/>
      <c r="DJ122" s="270"/>
      <c r="DK122" s="270"/>
      <c r="DL122" s="270"/>
      <c r="DM122" s="270"/>
      <c r="DN122" s="270"/>
      <c r="DO122" s="270"/>
      <c r="DP122" s="270"/>
      <c r="DQ122" s="270"/>
      <c r="DR122" s="270"/>
      <c r="DS122" s="270"/>
      <c r="DT122" s="270"/>
      <c r="DU122" s="270"/>
      <c r="DV122" s="270"/>
      <c r="DW122" s="270"/>
      <c r="DX122" s="270"/>
      <c r="DY122" s="270"/>
      <c r="DZ122" s="270"/>
      <c r="EA122" s="270"/>
      <c r="EB122" s="270"/>
      <c r="EC122" s="270"/>
      <c r="ED122" s="270"/>
      <c r="EE122" s="270"/>
      <c r="EF122" s="270"/>
      <c r="EG122" s="270"/>
      <c r="EH122" s="270"/>
      <c r="EI122" s="270"/>
      <c r="EJ122" s="270"/>
      <c r="EK122" s="270"/>
      <c r="EL122" s="270"/>
      <c r="EM122" s="270"/>
      <c r="EN122" s="270"/>
      <c r="EO122" s="270"/>
      <c r="EP122" s="270"/>
      <c r="EQ122" s="270"/>
      <c r="ER122" s="270"/>
      <c r="ES122" s="270"/>
      <c r="ET122" s="270"/>
      <c r="EU122" s="270"/>
      <c r="EV122" s="270"/>
      <c r="EW122" s="270"/>
      <c r="EX122" s="270"/>
      <c r="EY122" s="270"/>
      <c r="EZ122" s="270"/>
      <c r="FA122" s="270"/>
      <c r="FB122" s="270"/>
      <c r="FC122" s="270"/>
      <c r="FD122" s="270"/>
      <c r="FE122" s="270"/>
      <c r="FF122" s="270"/>
      <c r="FG122" s="270"/>
      <c r="FH122" s="270"/>
      <c r="FI122" s="270"/>
      <c r="FJ122" s="270"/>
      <c r="FK122" s="270"/>
      <c r="FL122" s="270"/>
      <c r="FM122" s="270"/>
      <c r="FN122" s="270"/>
      <c r="FO122" s="270"/>
      <c r="FP122" s="270"/>
      <c r="FQ122" s="270"/>
      <c r="FR122" s="270"/>
      <c r="FS122" s="270"/>
      <c r="FT122" s="270"/>
      <c r="FU122" s="270"/>
      <c r="FV122" s="270"/>
      <c r="FW122" s="270"/>
      <c r="FX122" s="270"/>
      <c r="FY122" s="270"/>
      <c r="FZ122" s="270"/>
      <c r="GA122" s="270"/>
      <c r="GB122" s="270"/>
      <c r="GC122" s="270"/>
      <c r="GD122" s="270"/>
      <c r="GE122" s="270"/>
      <c r="GF122" s="270"/>
      <c r="GG122" s="270"/>
      <c r="GH122" s="270"/>
      <c r="GI122" s="270"/>
      <c r="GJ122" s="270"/>
      <c r="GK122" s="270"/>
      <c r="GL122" s="270"/>
      <c r="GM122" s="270"/>
      <c r="GN122" s="270"/>
      <c r="GO122" s="270"/>
      <c r="GP122" s="270"/>
      <c r="GQ122" s="270"/>
      <c r="GR122" s="270"/>
      <c r="GS122" s="270"/>
      <c r="GT122" s="270"/>
      <c r="GU122" s="270"/>
      <c r="GV122" s="270"/>
      <c r="GW122" s="270"/>
      <c r="GX122" s="270"/>
      <c r="GY122" s="270"/>
      <c r="GZ122" s="270"/>
      <c r="HA122" s="270"/>
      <c r="HB122" s="270"/>
      <c r="HC122" s="270"/>
      <c r="HD122" s="270"/>
      <c r="HE122" s="270"/>
      <c r="HF122" s="270"/>
      <c r="HG122" s="270"/>
      <c r="HH122" s="270"/>
      <c r="HI122" s="270"/>
      <c r="HJ122" s="270"/>
      <c r="HK122" s="270"/>
      <c r="HL122" s="270"/>
      <c r="HM122" s="270"/>
      <c r="HN122" s="270"/>
      <c r="HO122" s="270"/>
      <c r="HP122" s="270"/>
      <c r="HQ122" s="270"/>
      <c r="HR122" s="270"/>
      <c r="HS122" s="270"/>
      <c r="HT122" s="270"/>
      <c r="HU122" s="270"/>
      <c r="HV122" s="270"/>
      <c r="HW122" s="270"/>
      <c r="HX122" s="270"/>
      <c r="HY122" s="270"/>
      <c r="HZ122" s="270"/>
      <c r="IA122" s="270"/>
      <c r="IB122" s="270"/>
      <c r="IC122" s="270"/>
      <c r="ID122" s="270"/>
      <c r="IE122" s="270"/>
      <c r="IF122" s="270"/>
      <c r="IG122" s="270"/>
      <c r="IH122" s="270"/>
      <c r="II122" s="270"/>
      <c r="IJ122" s="270"/>
      <c r="IK122" s="270"/>
      <c r="IL122" s="270"/>
      <c r="IM122" s="270"/>
      <c r="IN122" s="270"/>
    </row>
    <row r="123" spans="1:248" s="42" customFormat="1" ht="15.75" customHeight="1">
      <c r="A123" s="205"/>
      <c r="B123" s="364" t="s">
        <v>995</v>
      </c>
      <c r="C123" s="205" t="s">
        <v>1074</v>
      </c>
      <c r="D123" s="205"/>
      <c r="E123" s="444">
        <v>416</v>
      </c>
      <c r="F123" s="205"/>
      <c r="G123" s="444"/>
      <c r="H123" s="205"/>
      <c r="I123" s="22">
        <v>0</v>
      </c>
      <c r="J123" s="23"/>
      <c r="K123" s="22">
        <v>0</v>
      </c>
      <c r="L123" s="262"/>
      <c r="M123" s="325"/>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0"/>
      <c r="BX123" s="270"/>
      <c r="BY123" s="270"/>
      <c r="BZ123" s="270"/>
      <c r="CA123" s="270"/>
      <c r="CB123" s="270"/>
      <c r="CC123" s="270"/>
      <c r="CD123" s="270"/>
      <c r="CE123" s="270"/>
      <c r="CF123" s="270"/>
      <c r="CG123" s="270"/>
      <c r="CH123" s="270"/>
      <c r="CI123" s="270"/>
      <c r="CJ123" s="270"/>
      <c r="CK123" s="270"/>
      <c r="CL123" s="270"/>
      <c r="CM123" s="270"/>
      <c r="CN123" s="270"/>
      <c r="CO123" s="270"/>
      <c r="CP123" s="270"/>
      <c r="CQ123" s="270"/>
      <c r="CR123" s="270"/>
      <c r="CS123" s="270"/>
      <c r="CT123" s="270"/>
      <c r="CU123" s="270"/>
      <c r="CV123" s="270"/>
      <c r="CW123" s="270"/>
      <c r="CX123" s="270"/>
      <c r="CY123" s="270"/>
      <c r="CZ123" s="270"/>
      <c r="DA123" s="270"/>
      <c r="DB123" s="270"/>
      <c r="DC123" s="270"/>
      <c r="DD123" s="270"/>
      <c r="DE123" s="270"/>
      <c r="DF123" s="270"/>
      <c r="DG123" s="270"/>
      <c r="DH123" s="270"/>
      <c r="DI123" s="270"/>
      <c r="DJ123" s="270"/>
      <c r="DK123" s="270"/>
      <c r="DL123" s="270"/>
      <c r="DM123" s="270"/>
      <c r="DN123" s="270"/>
      <c r="DO123" s="270"/>
      <c r="DP123" s="270"/>
      <c r="DQ123" s="270"/>
      <c r="DR123" s="270"/>
      <c r="DS123" s="270"/>
      <c r="DT123" s="270"/>
      <c r="DU123" s="270"/>
      <c r="DV123" s="270"/>
      <c r="DW123" s="270"/>
      <c r="DX123" s="270"/>
      <c r="DY123" s="270"/>
      <c r="DZ123" s="270"/>
      <c r="EA123" s="270"/>
      <c r="EB123" s="270"/>
      <c r="EC123" s="270"/>
      <c r="ED123" s="270"/>
      <c r="EE123" s="270"/>
      <c r="EF123" s="270"/>
      <c r="EG123" s="270"/>
      <c r="EH123" s="270"/>
      <c r="EI123" s="270"/>
      <c r="EJ123" s="270"/>
      <c r="EK123" s="270"/>
      <c r="EL123" s="270"/>
      <c r="EM123" s="270"/>
      <c r="EN123" s="270"/>
      <c r="EO123" s="270"/>
      <c r="EP123" s="270"/>
      <c r="EQ123" s="270"/>
      <c r="ER123" s="270"/>
      <c r="ES123" s="270"/>
      <c r="ET123" s="270"/>
      <c r="EU123" s="270"/>
      <c r="EV123" s="270"/>
      <c r="EW123" s="270"/>
      <c r="EX123" s="270"/>
      <c r="EY123" s="270"/>
      <c r="EZ123" s="270"/>
      <c r="FA123" s="270"/>
      <c r="FB123" s="270"/>
      <c r="FC123" s="270"/>
      <c r="FD123" s="270"/>
      <c r="FE123" s="270"/>
      <c r="FF123" s="270"/>
      <c r="FG123" s="270"/>
      <c r="FH123" s="270"/>
      <c r="FI123" s="270"/>
      <c r="FJ123" s="270"/>
      <c r="FK123" s="270"/>
      <c r="FL123" s="270"/>
      <c r="FM123" s="270"/>
      <c r="FN123" s="270"/>
      <c r="FO123" s="270"/>
      <c r="FP123" s="270"/>
      <c r="FQ123" s="270"/>
      <c r="FR123" s="270"/>
      <c r="FS123" s="270"/>
      <c r="FT123" s="270"/>
      <c r="FU123" s="270"/>
      <c r="FV123" s="270"/>
      <c r="FW123" s="270"/>
      <c r="FX123" s="270"/>
      <c r="FY123" s="270"/>
      <c r="FZ123" s="270"/>
      <c r="GA123" s="270"/>
      <c r="GB123" s="270"/>
      <c r="GC123" s="270"/>
      <c r="GD123" s="270"/>
      <c r="GE123" s="270"/>
      <c r="GF123" s="270"/>
      <c r="GG123" s="270"/>
      <c r="GH123" s="270"/>
      <c r="GI123" s="270"/>
      <c r="GJ123" s="270"/>
      <c r="GK123" s="270"/>
      <c r="GL123" s="270"/>
      <c r="GM123" s="270"/>
      <c r="GN123" s="270"/>
      <c r="GO123" s="270"/>
      <c r="GP123" s="270"/>
      <c r="GQ123" s="270"/>
      <c r="GR123" s="270"/>
      <c r="GS123" s="270"/>
      <c r="GT123" s="270"/>
      <c r="GU123" s="270"/>
      <c r="GV123" s="270"/>
      <c r="GW123" s="270"/>
      <c r="GX123" s="270"/>
      <c r="GY123" s="270"/>
      <c r="GZ123" s="270"/>
      <c r="HA123" s="270"/>
      <c r="HB123" s="270"/>
      <c r="HC123" s="270"/>
      <c r="HD123" s="270"/>
      <c r="HE123" s="270"/>
      <c r="HF123" s="270"/>
      <c r="HG123" s="270"/>
      <c r="HH123" s="270"/>
      <c r="HI123" s="270"/>
      <c r="HJ123" s="270"/>
      <c r="HK123" s="270"/>
      <c r="HL123" s="270"/>
      <c r="HM123" s="270"/>
      <c r="HN123" s="270"/>
      <c r="HO123" s="270"/>
      <c r="HP123" s="270"/>
      <c r="HQ123" s="270"/>
      <c r="HR123" s="270"/>
      <c r="HS123" s="270"/>
      <c r="HT123" s="270"/>
      <c r="HU123" s="270"/>
      <c r="HV123" s="270"/>
      <c r="HW123" s="270"/>
      <c r="HX123" s="270"/>
      <c r="HY123" s="270"/>
      <c r="HZ123" s="270"/>
      <c r="IA123" s="270"/>
      <c r="IB123" s="270"/>
      <c r="IC123" s="270"/>
      <c r="ID123" s="270"/>
      <c r="IE123" s="270"/>
      <c r="IF123" s="270"/>
      <c r="IG123" s="270"/>
      <c r="IH123" s="270"/>
      <c r="II123" s="270"/>
      <c r="IJ123" s="270"/>
      <c r="IK123" s="270"/>
      <c r="IL123" s="270"/>
      <c r="IM123" s="270"/>
      <c r="IN123" s="270"/>
    </row>
    <row r="124" spans="1:248" s="42" customFormat="1" ht="15.75" customHeight="1">
      <c r="A124" s="205"/>
      <c r="B124" s="364" t="s">
        <v>1045</v>
      </c>
      <c r="C124" s="205" t="s">
        <v>1075</v>
      </c>
      <c r="D124" s="205"/>
      <c r="E124" s="444">
        <v>417</v>
      </c>
      <c r="F124" s="205"/>
      <c r="G124" s="444"/>
      <c r="H124" s="205"/>
      <c r="I124" s="93">
        <v>7510945741</v>
      </c>
      <c r="J124" s="23"/>
      <c r="K124" s="22">
        <v>7510945741</v>
      </c>
      <c r="L124" s="262">
        <f>I124-K124</f>
        <v>0</v>
      </c>
      <c r="M124" s="325">
        <f>L124/K124</f>
        <v>0</v>
      </c>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c r="BS124" s="270"/>
      <c r="BT124" s="270"/>
      <c r="BU124" s="270"/>
      <c r="BV124" s="270"/>
      <c r="BW124" s="270"/>
      <c r="BX124" s="270"/>
      <c r="BY124" s="270"/>
      <c r="BZ124" s="270"/>
      <c r="CA124" s="270"/>
      <c r="CB124" s="270"/>
      <c r="CC124" s="270"/>
      <c r="CD124" s="270"/>
      <c r="CE124" s="270"/>
      <c r="CF124" s="270"/>
      <c r="CG124" s="270"/>
      <c r="CH124" s="270"/>
      <c r="CI124" s="270"/>
      <c r="CJ124" s="270"/>
      <c r="CK124" s="270"/>
      <c r="CL124" s="270"/>
      <c r="CM124" s="270"/>
      <c r="CN124" s="270"/>
      <c r="CO124" s="270"/>
      <c r="CP124" s="270"/>
      <c r="CQ124" s="270"/>
      <c r="CR124" s="270"/>
      <c r="CS124" s="270"/>
      <c r="CT124" s="270"/>
      <c r="CU124" s="270"/>
      <c r="CV124" s="270"/>
      <c r="CW124" s="270"/>
      <c r="CX124" s="270"/>
      <c r="CY124" s="270"/>
      <c r="CZ124" s="270"/>
      <c r="DA124" s="270"/>
      <c r="DB124" s="270"/>
      <c r="DC124" s="270"/>
      <c r="DD124" s="270"/>
      <c r="DE124" s="270"/>
      <c r="DF124" s="270"/>
      <c r="DG124" s="270"/>
      <c r="DH124" s="270"/>
      <c r="DI124" s="270"/>
      <c r="DJ124" s="270"/>
      <c r="DK124" s="270"/>
      <c r="DL124" s="270"/>
      <c r="DM124" s="270"/>
      <c r="DN124" s="270"/>
      <c r="DO124" s="270"/>
      <c r="DP124" s="270"/>
      <c r="DQ124" s="270"/>
      <c r="DR124" s="270"/>
      <c r="DS124" s="270"/>
      <c r="DT124" s="270"/>
      <c r="DU124" s="270"/>
      <c r="DV124" s="270"/>
      <c r="DW124" s="270"/>
      <c r="DX124" s="270"/>
      <c r="DY124" s="270"/>
      <c r="DZ124" s="270"/>
      <c r="EA124" s="270"/>
      <c r="EB124" s="270"/>
      <c r="EC124" s="270"/>
      <c r="ED124" s="270"/>
      <c r="EE124" s="270"/>
      <c r="EF124" s="270"/>
      <c r="EG124" s="270"/>
      <c r="EH124" s="270"/>
      <c r="EI124" s="270"/>
      <c r="EJ124" s="270"/>
      <c r="EK124" s="270"/>
      <c r="EL124" s="270"/>
      <c r="EM124" s="270"/>
      <c r="EN124" s="270"/>
      <c r="EO124" s="270"/>
      <c r="EP124" s="270"/>
      <c r="EQ124" s="270"/>
      <c r="ER124" s="270"/>
      <c r="ES124" s="270"/>
      <c r="ET124" s="270"/>
      <c r="EU124" s="270"/>
      <c r="EV124" s="270"/>
      <c r="EW124" s="270"/>
      <c r="EX124" s="270"/>
      <c r="EY124" s="270"/>
      <c r="EZ124" s="270"/>
      <c r="FA124" s="270"/>
      <c r="FB124" s="270"/>
      <c r="FC124" s="270"/>
      <c r="FD124" s="270"/>
      <c r="FE124" s="270"/>
      <c r="FF124" s="270"/>
      <c r="FG124" s="270"/>
      <c r="FH124" s="270"/>
      <c r="FI124" s="270"/>
      <c r="FJ124" s="270"/>
      <c r="FK124" s="270"/>
      <c r="FL124" s="270"/>
      <c r="FM124" s="270"/>
      <c r="FN124" s="270"/>
      <c r="FO124" s="270"/>
      <c r="FP124" s="270"/>
      <c r="FQ124" s="270"/>
      <c r="FR124" s="270"/>
      <c r="FS124" s="270"/>
      <c r="FT124" s="270"/>
      <c r="FU124" s="270"/>
      <c r="FV124" s="270"/>
      <c r="FW124" s="270"/>
      <c r="FX124" s="270"/>
      <c r="FY124" s="270"/>
      <c r="FZ124" s="270"/>
      <c r="GA124" s="270"/>
      <c r="GB124" s="270"/>
      <c r="GC124" s="270"/>
      <c r="GD124" s="270"/>
      <c r="GE124" s="270"/>
      <c r="GF124" s="270"/>
      <c r="GG124" s="270"/>
      <c r="GH124" s="270"/>
      <c r="GI124" s="270"/>
      <c r="GJ124" s="270"/>
      <c r="GK124" s="270"/>
      <c r="GL124" s="270"/>
      <c r="GM124" s="270"/>
      <c r="GN124" s="270"/>
      <c r="GO124" s="270"/>
      <c r="GP124" s="270"/>
      <c r="GQ124" s="270"/>
      <c r="GR124" s="270"/>
      <c r="GS124" s="270"/>
      <c r="GT124" s="270"/>
      <c r="GU124" s="270"/>
      <c r="GV124" s="270"/>
      <c r="GW124" s="270"/>
      <c r="GX124" s="270"/>
      <c r="GY124" s="270"/>
      <c r="GZ124" s="270"/>
      <c r="HA124" s="270"/>
      <c r="HB124" s="270"/>
      <c r="HC124" s="270"/>
      <c r="HD124" s="270"/>
      <c r="HE124" s="270"/>
      <c r="HF124" s="270"/>
      <c r="HG124" s="270"/>
      <c r="HH124" s="270"/>
      <c r="HI124" s="270"/>
      <c r="HJ124" s="270"/>
      <c r="HK124" s="270"/>
      <c r="HL124" s="270"/>
      <c r="HM124" s="270"/>
      <c r="HN124" s="270"/>
      <c r="HO124" s="270"/>
      <c r="HP124" s="270"/>
      <c r="HQ124" s="270"/>
      <c r="HR124" s="270"/>
      <c r="HS124" s="270"/>
      <c r="HT124" s="270"/>
      <c r="HU124" s="270"/>
      <c r="HV124" s="270"/>
      <c r="HW124" s="270"/>
      <c r="HX124" s="270"/>
      <c r="HY124" s="270"/>
      <c r="HZ124" s="270"/>
      <c r="IA124" s="270"/>
      <c r="IB124" s="270"/>
      <c r="IC124" s="270"/>
      <c r="ID124" s="270"/>
      <c r="IE124" s="270"/>
      <c r="IF124" s="270"/>
      <c r="IG124" s="270"/>
      <c r="IH124" s="270"/>
      <c r="II124" s="270"/>
      <c r="IJ124" s="270"/>
      <c r="IK124" s="270"/>
      <c r="IL124" s="270"/>
      <c r="IM124" s="270"/>
      <c r="IN124" s="270"/>
    </row>
    <row r="125" spans="1:248" s="42" customFormat="1" ht="15.75" customHeight="1">
      <c r="A125" s="205"/>
      <c r="B125" s="364" t="s">
        <v>1047</v>
      </c>
      <c r="C125" s="205" t="s">
        <v>1076</v>
      </c>
      <c r="D125" s="205"/>
      <c r="E125" s="444">
        <v>418</v>
      </c>
      <c r="F125" s="205"/>
      <c r="G125" s="444"/>
      <c r="H125" s="205"/>
      <c r="I125" s="93">
        <v>4027072632</v>
      </c>
      <c r="J125" s="23"/>
      <c r="K125" s="22">
        <v>4027072632</v>
      </c>
      <c r="L125" s="262">
        <f>I125-K125</f>
        <v>0</v>
      </c>
      <c r="M125" s="325">
        <f>L125/K125</f>
        <v>0</v>
      </c>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c r="BS125" s="270"/>
      <c r="BT125" s="270"/>
      <c r="BU125" s="270"/>
      <c r="BV125" s="270"/>
      <c r="BW125" s="270"/>
      <c r="BX125" s="270"/>
      <c r="BY125" s="270"/>
      <c r="BZ125" s="270"/>
      <c r="CA125" s="270"/>
      <c r="CB125" s="270"/>
      <c r="CC125" s="270"/>
      <c r="CD125" s="270"/>
      <c r="CE125" s="270"/>
      <c r="CF125" s="270"/>
      <c r="CG125" s="270"/>
      <c r="CH125" s="270"/>
      <c r="CI125" s="270"/>
      <c r="CJ125" s="270"/>
      <c r="CK125" s="270"/>
      <c r="CL125" s="270"/>
      <c r="CM125" s="270"/>
      <c r="CN125" s="270"/>
      <c r="CO125" s="270"/>
      <c r="CP125" s="270"/>
      <c r="CQ125" s="270"/>
      <c r="CR125" s="270"/>
      <c r="CS125" s="270"/>
      <c r="CT125" s="270"/>
      <c r="CU125" s="270"/>
      <c r="CV125" s="270"/>
      <c r="CW125" s="270"/>
      <c r="CX125" s="270"/>
      <c r="CY125" s="270"/>
      <c r="CZ125" s="270"/>
      <c r="DA125" s="270"/>
      <c r="DB125" s="270"/>
      <c r="DC125" s="270"/>
      <c r="DD125" s="270"/>
      <c r="DE125" s="270"/>
      <c r="DF125" s="270"/>
      <c r="DG125" s="270"/>
      <c r="DH125" s="270"/>
      <c r="DI125" s="270"/>
      <c r="DJ125" s="270"/>
      <c r="DK125" s="270"/>
      <c r="DL125" s="270"/>
      <c r="DM125" s="270"/>
      <c r="DN125" s="270"/>
      <c r="DO125" s="270"/>
      <c r="DP125" s="270"/>
      <c r="DQ125" s="270"/>
      <c r="DR125" s="270"/>
      <c r="DS125" s="270"/>
      <c r="DT125" s="270"/>
      <c r="DU125" s="270"/>
      <c r="DV125" s="270"/>
      <c r="DW125" s="270"/>
      <c r="DX125" s="270"/>
      <c r="DY125" s="270"/>
      <c r="DZ125" s="270"/>
      <c r="EA125" s="270"/>
      <c r="EB125" s="270"/>
      <c r="EC125" s="270"/>
      <c r="ED125" s="270"/>
      <c r="EE125" s="270"/>
      <c r="EF125" s="270"/>
      <c r="EG125" s="270"/>
      <c r="EH125" s="270"/>
      <c r="EI125" s="270"/>
      <c r="EJ125" s="270"/>
      <c r="EK125" s="270"/>
      <c r="EL125" s="270"/>
      <c r="EM125" s="270"/>
      <c r="EN125" s="270"/>
      <c r="EO125" s="270"/>
      <c r="EP125" s="270"/>
      <c r="EQ125" s="270"/>
      <c r="ER125" s="270"/>
      <c r="ES125" s="270"/>
      <c r="ET125" s="270"/>
      <c r="EU125" s="270"/>
      <c r="EV125" s="270"/>
      <c r="EW125" s="270"/>
      <c r="EX125" s="270"/>
      <c r="EY125" s="270"/>
      <c r="EZ125" s="270"/>
      <c r="FA125" s="270"/>
      <c r="FB125" s="270"/>
      <c r="FC125" s="270"/>
      <c r="FD125" s="270"/>
      <c r="FE125" s="270"/>
      <c r="FF125" s="270"/>
      <c r="FG125" s="270"/>
      <c r="FH125" s="270"/>
      <c r="FI125" s="270"/>
      <c r="FJ125" s="270"/>
      <c r="FK125" s="270"/>
      <c r="FL125" s="270"/>
      <c r="FM125" s="270"/>
      <c r="FN125" s="270"/>
      <c r="FO125" s="270"/>
      <c r="FP125" s="270"/>
      <c r="FQ125" s="270"/>
      <c r="FR125" s="270"/>
      <c r="FS125" s="270"/>
      <c r="FT125" s="270"/>
      <c r="FU125" s="270"/>
      <c r="FV125" s="270"/>
      <c r="FW125" s="270"/>
      <c r="FX125" s="270"/>
      <c r="FY125" s="270"/>
      <c r="FZ125" s="270"/>
      <c r="GA125" s="270"/>
      <c r="GB125" s="270"/>
      <c r="GC125" s="270"/>
      <c r="GD125" s="270"/>
      <c r="GE125" s="270"/>
      <c r="GF125" s="270"/>
      <c r="GG125" s="270"/>
      <c r="GH125" s="270"/>
      <c r="GI125" s="270"/>
      <c r="GJ125" s="270"/>
      <c r="GK125" s="270"/>
      <c r="GL125" s="270"/>
      <c r="GM125" s="270"/>
      <c r="GN125" s="270"/>
      <c r="GO125" s="270"/>
      <c r="GP125" s="270"/>
      <c r="GQ125" s="270"/>
      <c r="GR125" s="270"/>
      <c r="GS125" s="270"/>
      <c r="GT125" s="270"/>
      <c r="GU125" s="270"/>
      <c r="GV125" s="270"/>
      <c r="GW125" s="270"/>
      <c r="GX125" s="270"/>
      <c r="GY125" s="270"/>
      <c r="GZ125" s="270"/>
      <c r="HA125" s="270"/>
      <c r="HB125" s="270"/>
      <c r="HC125" s="270"/>
      <c r="HD125" s="270"/>
      <c r="HE125" s="270"/>
      <c r="HF125" s="270"/>
      <c r="HG125" s="270"/>
      <c r="HH125" s="270"/>
      <c r="HI125" s="270"/>
      <c r="HJ125" s="270"/>
      <c r="HK125" s="270"/>
      <c r="HL125" s="270"/>
      <c r="HM125" s="270"/>
      <c r="HN125" s="270"/>
      <c r="HO125" s="270"/>
      <c r="HP125" s="270"/>
      <c r="HQ125" s="270"/>
      <c r="HR125" s="270"/>
      <c r="HS125" s="270"/>
      <c r="HT125" s="270"/>
      <c r="HU125" s="270"/>
      <c r="HV125" s="270"/>
      <c r="HW125" s="270"/>
      <c r="HX125" s="270"/>
      <c r="HY125" s="270"/>
      <c r="HZ125" s="270"/>
      <c r="IA125" s="270"/>
      <c r="IB125" s="270"/>
      <c r="IC125" s="270"/>
      <c r="ID125" s="270"/>
      <c r="IE125" s="270"/>
      <c r="IF125" s="270"/>
      <c r="IG125" s="270"/>
      <c r="IH125" s="270"/>
      <c r="II125" s="270"/>
      <c r="IJ125" s="270"/>
      <c r="IK125" s="270"/>
      <c r="IL125" s="270"/>
      <c r="IM125" s="270"/>
      <c r="IN125" s="270"/>
    </row>
    <row r="126" spans="1:248" s="42" customFormat="1" ht="15.75" customHeight="1">
      <c r="A126" s="205"/>
      <c r="B126" s="364" t="s">
        <v>1049</v>
      </c>
      <c r="C126" s="205" t="s">
        <v>1077</v>
      </c>
      <c r="D126" s="205"/>
      <c r="E126" s="444">
        <v>419</v>
      </c>
      <c r="F126" s="205"/>
      <c r="G126" s="444"/>
      <c r="H126" s="205"/>
      <c r="I126" s="22">
        <v>0</v>
      </c>
      <c r="J126" s="23"/>
      <c r="K126" s="22">
        <v>0</v>
      </c>
      <c r="L126" s="262"/>
      <c r="M126" s="325"/>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0"/>
      <c r="CE126" s="270"/>
      <c r="CF126" s="270"/>
      <c r="CG126" s="270"/>
      <c r="CH126" s="270"/>
      <c r="CI126" s="270"/>
      <c r="CJ126" s="270"/>
      <c r="CK126" s="270"/>
      <c r="CL126" s="270"/>
      <c r="CM126" s="270"/>
      <c r="CN126" s="270"/>
      <c r="CO126" s="270"/>
      <c r="CP126" s="270"/>
      <c r="CQ126" s="270"/>
      <c r="CR126" s="270"/>
      <c r="CS126" s="270"/>
      <c r="CT126" s="270"/>
      <c r="CU126" s="270"/>
      <c r="CV126" s="270"/>
      <c r="CW126" s="270"/>
      <c r="CX126" s="270"/>
      <c r="CY126" s="270"/>
      <c r="CZ126" s="270"/>
      <c r="DA126" s="270"/>
      <c r="DB126" s="270"/>
      <c r="DC126" s="270"/>
      <c r="DD126" s="270"/>
      <c r="DE126" s="270"/>
      <c r="DF126" s="270"/>
      <c r="DG126" s="270"/>
      <c r="DH126" s="270"/>
      <c r="DI126" s="270"/>
      <c r="DJ126" s="270"/>
      <c r="DK126" s="270"/>
      <c r="DL126" s="270"/>
      <c r="DM126" s="270"/>
      <c r="DN126" s="270"/>
      <c r="DO126" s="270"/>
      <c r="DP126" s="270"/>
      <c r="DQ126" s="270"/>
      <c r="DR126" s="270"/>
      <c r="DS126" s="270"/>
      <c r="DT126" s="270"/>
      <c r="DU126" s="270"/>
      <c r="DV126" s="270"/>
      <c r="DW126" s="270"/>
      <c r="DX126" s="270"/>
      <c r="DY126" s="270"/>
      <c r="DZ126" s="270"/>
      <c r="EA126" s="270"/>
      <c r="EB126" s="270"/>
      <c r="EC126" s="270"/>
      <c r="ED126" s="270"/>
      <c r="EE126" s="270"/>
      <c r="EF126" s="270"/>
      <c r="EG126" s="270"/>
      <c r="EH126" s="270"/>
      <c r="EI126" s="270"/>
      <c r="EJ126" s="270"/>
      <c r="EK126" s="270"/>
      <c r="EL126" s="270"/>
      <c r="EM126" s="270"/>
      <c r="EN126" s="270"/>
      <c r="EO126" s="270"/>
      <c r="EP126" s="270"/>
      <c r="EQ126" s="270"/>
      <c r="ER126" s="270"/>
      <c r="ES126" s="270"/>
      <c r="ET126" s="270"/>
      <c r="EU126" s="270"/>
      <c r="EV126" s="270"/>
      <c r="EW126" s="270"/>
      <c r="EX126" s="270"/>
      <c r="EY126" s="270"/>
      <c r="EZ126" s="270"/>
      <c r="FA126" s="270"/>
      <c r="FB126" s="270"/>
      <c r="FC126" s="270"/>
      <c r="FD126" s="270"/>
      <c r="FE126" s="270"/>
      <c r="FF126" s="270"/>
      <c r="FG126" s="270"/>
      <c r="FH126" s="270"/>
      <c r="FI126" s="270"/>
      <c r="FJ126" s="270"/>
      <c r="FK126" s="270"/>
      <c r="FL126" s="270"/>
      <c r="FM126" s="270"/>
      <c r="FN126" s="270"/>
      <c r="FO126" s="270"/>
      <c r="FP126" s="270"/>
      <c r="FQ126" s="270"/>
      <c r="FR126" s="270"/>
      <c r="FS126" s="270"/>
      <c r="FT126" s="270"/>
      <c r="FU126" s="270"/>
      <c r="FV126" s="270"/>
      <c r="FW126" s="270"/>
      <c r="FX126" s="270"/>
      <c r="FY126" s="270"/>
      <c r="FZ126" s="270"/>
      <c r="GA126" s="270"/>
      <c r="GB126" s="270"/>
      <c r="GC126" s="270"/>
      <c r="GD126" s="270"/>
      <c r="GE126" s="270"/>
      <c r="GF126" s="270"/>
      <c r="GG126" s="270"/>
      <c r="GH126" s="270"/>
      <c r="GI126" s="270"/>
      <c r="GJ126" s="270"/>
      <c r="GK126" s="270"/>
      <c r="GL126" s="270"/>
      <c r="GM126" s="270"/>
      <c r="GN126" s="270"/>
      <c r="GO126" s="270"/>
      <c r="GP126" s="270"/>
      <c r="GQ126" s="270"/>
      <c r="GR126" s="270"/>
      <c r="GS126" s="270"/>
      <c r="GT126" s="270"/>
      <c r="GU126" s="270"/>
      <c r="GV126" s="270"/>
      <c r="GW126" s="270"/>
      <c r="GX126" s="270"/>
      <c r="GY126" s="270"/>
      <c r="GZ126" s="270"/>
      <c r="HA126" s="270"/>
      <c r="HB126" s="270"/>
      <c r="HC126" s="270"/>
      <c r="HD126" s="270"/>
      <c r="HE126" s="270"/>
      <c r="HF126" s="270"/>
      <c r="HG126" s="270"/>
      <c r="HH126" s="270"/>
      <c r="HI126" s="270"/>
      <c r="HJ126" s="270"/>
      <c r="HK126" s="270"/>
      <c r="HL126" s="270"/>
      <c r="HM126" s="270"/>
      <c r="HN126" s="270"/>
      <c r="HO126" s="270"/>
      <c r="HP126" s="270"/>
      <c r="HQ126" s="270"/>
      <c r="HR126" s="270"/>
      <c r="HS126" s="270"/>
      <c r="HT126" s="270"/>
      <c r="HU126" s="270"/>
      <c r="HV126" s="270"/>
      <c r="HW126" s="270"/>
      <c r="HX126" s="270"/>
      <c r="HY126" s="270"/>
      <c r="HZ126" s="270"/>
      <c r="IA126" s="270"/>
      <c r="IB126" s="270"/>
      <c r="IC126" s="270"/>
      <c r="ID126" s="270"/>
      <c r="IE126" s="270"/>
      <c r="IF126" s="270"/>
      <c r="IG126" s="270"/>
      <c r="IH126" s="270"/>
      <c r="II126" s="270"/>
      <c r="IJ126" s="270"/>
      <c r="IK126" s="270"/>
      <c r="IL126" s="270"/>
      <c r="IM126" s="270"/>
      <c r="IN126" s="270"/>
    </row>
    <row r="127" spans="1:248" s="42" customFormat="1" ht="15.75" customHeight="1">
      <c r="A127" s="205"/>
      <c r="B127" s="364" t="s">
        <v>1051</v>
      </c>
      <c r="C127" s="205" t="s">
        <v>594</v>
      </c>
      <c r="D127" s="205"/>
      <c r="E127" s="444">
        <v>420</v>
      </c>
      <c r="F127" s="205"/>
      <c r="G127" s="444"/>
      <c r="H127" s="205"/>
      <c r="I127" s="93">
        <v>11928535024</v>
      </c>
      <c r="J127" s="23"/>
      <c r="K127" s="22">
        <v>12323397877.947666</v>
      </c>
      <c r="L127" s="262">
        <f>I127-K127</f>
        <v>-394862853.94766617</v>
      </c>
      <c r="M127" s="325">
        <f>L127/K127</f>
        <v>-0.03204171916369436</v>
      </c>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c r="BS127" s="270"/>
      <c r="BT127" s="270"/>
      <c r="BU127" s="270"/>
      <c r="BV127" s="270"/>
      <c r="BW127" s="270"/>
      <c r="BX127" s="270"/>
      <c r="BY127" s="270"/>
      <c r="BZ127" s="270"/>
      <c r="CA127" s="270"/>
      <c r="CB127" s="270"/>
      <c r="CC127" s="270"/>
      <c r="CD127" s="270"/>
      <c r="CE127" s="270"/>
      <c r="CF127" s="270"/>
      <c r="CG127" s="270"/>
      <c r="CH127" s="270"/>
      <c r="CI127" s="270"/>
      <c r="CJ127" s="270"/>
      <c r="CK127" s="270"/>
      <c r="CL127" s="270"/>
      <c r="CM127" s="270"/>
      <c r="CN127" s="270"/>
      <c r="CO127" s="270"/>
      <c r="CP127" s="270"/>
      <c r="CQ127" s="270"/>
      <c r="CR127" s="270"/>
      <c r="CS127" s="270"/>
      <c r="CT127" s="270"/>
      <c r="CU127" s="270"/>
      <c r="CV127" s="270"/>
      <c r="CW127" s="270"/>
      <c r="CX127" s="270"/>
      <c r="CY127" s="270"/>
      <c r="CZ127" s="270"/>
      <c r="DA127" s="270"/>
      <c r="DB127" s="270"/>
      <c r="DC127" s="270"/>
      <c r="DD127" s="270"/>
      <c r="DE127" s="270"/>
      <c r="DF127" s="270"/>
      <c r="DG127" s="270"/>
      <c r="DH127" s="270"/>
      <c r="DI127" s="270"/>
      <c r="DJ127" s="270"/>
      <c r="DK127" s="270"/>
      <c r="DL127" s="270"/>
      <c r="DM127" s="270"/>
      <c r="DN127" s="270"/>
      <c r="DO127" s="270"/>
      <c r="DP127" s="270"/>
      <c r="DQ127" s="270"/>
      <c r="DR127" s="270"/>
      <c r="DS127" s="270"/>
      <c r="DT127" s="270"/>
      <c r="DU127" s="270"/>
      <c r="DV127" s="270"/>
      <c r="DW127" s="270"/>
      <c r="DX127" s="270"/>
      <c r="DY127" s="270"/>
      <c r="DZ127" s="270"/>
      <c r="EA127" s="270"/>
      <c r="EB127" s="270"/>
      <c r="EC127" s="270"/>
      <c r="ED127" s="270"/>
      <c r="EE127" s="270"/>
      <c r="EF127" s="270"/>
      <c r="EG127" s="270"/>
      <c r="EH127" s="270"/>
      <c r="EI127" s="270"/>
      <c r="EJ127" s="270"/>
      <c r="EK127" s="270"/>
      <c r="EL127" s="270"/>
      <c r="EM127" s="270"/>
      <c r="EN127" s="270"/>
      <c r="EO127" s="270"/>
      <c r="EP127" s="270"/>
      <c r="EQ127" s="270"/>
      <c r="ER127" s="270"/>
      <c r="ES127" s="270"/>
      <c r="ET127" s="270"/>
      <c r="EU127" s="270"/>
      <c r="EV127" s="270"/>
      <c r="EW127" s="270"/>
      <c r="EX127" s="270"/>
      <c r="EY127" s="270"/>
      <c r="EZ127" s="270"/>
      <c r="FA127" s="270"/>
      <c r="FB127" s="270"/>
      <c r="FC127" s="270"/>
      <c r="FD127" s="270"/>
      <c r="FE127" s="270"/>
      <c r="FF127" s="270"/>
      <c r="FG127" s="270"/>
      <c r="FH127" s="270"/>
      <c r="FI127" s="270"/>
      <c r="FJ127" s="270"/>
      <c r="FK127" s="270"/>
      <c r="FL127" s="270"/>
      <c r="FM127" s="270"/>
      <c r="FN127" s="270"/>
      <c r="FO127" s="270"/>
      <c r="FP127" s="270"/>
      <c r="FQ127" s="270"/>
      <c r="FR127" s="270"/>
      <c r="FS127" s="270"/>
      <c r="FT127" s="270"/>
      <c r="FU127" s="270"/>
      <c r="FV127" s="270"/>
      <c r="FW127" s="270"/>
      <c r="FX127" s="270"/>
      <c r="FY127" s="270"/>
      <c r="FZ127" s="270"/>
      <c r="GA127" s="270"/>
      <c r="GB127" s="270"/>
      <c r="GC127" s="270"/>
      <c r="GD127" s="270"/>
      <c r="GE127" s="270"/>
      <c r="GF127" s="270"/>
      <c r="GG127" s="270"/>
      <c r="GH127" s="270"/>
      <c r="GI127" s="270"/>
      <c r="GJ127" s="270"/>
      <c r="GK127" s="270"/>
      <c r="GL127" s="270"/>
      <c r="GM127" s="270"/>
      <c r="GN127" s="270"/>
      <c r="GO127" s="270"/>
      <c r="GP127" s="270"/>
      <c r="GQ127" s="270"/>
      <c r="GR127" s="270"/>
      <c r="GS127" s="270"/>
      <c r="GT127" s="270"/>
      <c r="GU127" s="270"/>
      <c r="GV127" s="270"/>
      <c r="GW127" s="270"/>
      <c r="GX127" s="270"/>
      <c r="GY127" s="270"/>
      <c r="GZ127" s="270"/>
      <c r="HA127" s="270"/>
      <c r="HB127" s="270"/>
      <c r="HC127" s="270"/>
      <c r="HD127" s="270"/>
      <c r="HE127" s="270"/>
      <c r="HF127" s="270"/>
      <c r="HG127" s="270"/>
      <c r="HH127" s="270"/>
      <c r="HI127" s="270"/>
      <c r="HJ127" s="270"/>
      <c r="HK127" s="270"/>
      <c r="HL127" s="270"/>
      <c r="HM127" s="270"/>
      <c r="HN127" s="270"/>
      <c r="HO127" s="270"/>
      <c r="HP127" s="270"/>
      <c r="HQ127" s="270"/>
      <c r="HR127" s="270"/>
      <c r="HS127" s="270"/>
      <c r="HT127" s="270"/>
      <c r="HU127" s="270"/>
      <c r="HV127" s="270"/>
      <c r="HW127" s="270"/>
      <c r="HX127" s="270"/>
      <c r="HY127" s="270"/>
      <c r="HZ127" s="270"/>
      <c r="IA127" s="270"/>
      <c r="IB127" s="270"/>
      <c r="IC127" s="270"/>
      <c r="ID127" s="270"/>
      <c r="IE127" s="270"/>
      <c r="IF127" s="270"/>
      <c r="IG127" s="270"/>
      <c r="IH127" s="270"/>
      <c r="II127" s="270"/>
      <c r="IJ127" s="270"/>
      <c r="IK127" s="270"/>
      <c r="IL127" s="270"/>
      <c r="IM127" s="270"/>
      <c r="IN127" s="270"/>
    </row>
    <row r="128" spans="1:248" s="42" customFormat="1" ht="15.75" customHeight="1">
      <c r="A128" s="205"/>
      <c r="B128" s="364" t="s">
        <v>1053</v>
      </c>
      <c r="C128" s="205" t="s">
        <v>1078</v>
      </c>
      <c r="D128" s="205"/>
      <c r="E128" s="444">
        <v>421</v>
      </c>
      <c r="F128" s="205"/>
      <c r="G128" s="444"/>
      <c r="H128" s="205"/>
      <c r="I128" s="22">
        <v>0</v>
      </c>
      <c r="J128" s="23"/>
      <c r="K128" s="22">
        <v>0</v>
      </c>
      <c r="L128" s="262"/>
      <c r="M128" s="325"/>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c r="BS128" s="270"/>
      <c r="BT128" s="270"/>
      <c r="BU128" s="270"/>
      <c r="BV128" s="270"/>
      <c r="BW128" s="270"/>
      <c r="BX128" s="270"/>
      <c r="BY128" s="270"/>
      <c r="BZ128" s="270"/>
      <c r="CA128" s="270"/>
      <c r="CB128" s="270"/>
      <c r="CC128" s="270"/>
      <c r="CD128" s="270"/>
      <c r="CE128" s="270"/>
      <c r="CF128" s="270"/>
      <c r="CG128" s="270"/>
      <c r="CH128" s="270"/>
      <c r="CI128" s="270"/>
      <c r="CJ128" s="270"/>
      <c r="CK128" s="270"/>
      <c r="CL128" s="270"/>
      <c r="CM128" s="270"/>
      <c r="CN128" s="270"/>
      <c r="CO128" s="270"/>
      <c r="CP128" s="270"/>
      <c r="CQ128" s="270"/>
      <c r="CR128" s="270"/>
      <c r="CS128" s="270"/>
      <c r="CT128" s="270"/>
      <c r="CU128" s="270"/>
      <c r="CV128" s="270"/>
      <c r="CW128" s="270"/>
      <c r="CX128" s="270"/>
      <c r="CY128" s="270"/>
      <c r="CZ128" s="270"/>
      <c r="DA128" s="270"/>
      <c r="DB128" s="270"/>
      <c r="DC128" s="270"/>
      <c r="DD128" s="270"/>
      <c r="DE128" s="270"/>
      <c r="DF128" s="270"/>
      <c r="DG128" s="270"/>
      <c r="DH128" s="270"/>
      <c r="DI128" s="270"/>
      <c r="DJ128" s="270"/>
      <c r="DK128" s="270"/>
      <c r="DL128" s="270"/>
      <c r="DM128" s="270"/>
      <c r="DN128" s="270"/>
      <c r="DO128" s="270"/>
      <c r="DP128" s="270"/>
      <c r="DQ128" s="270"/>
      <c r="DR128" s="270"/>
      <c r="DS128" s="270"/>
      <c r="DT128" s="270"/>
      <c r="DU128" s="270"/>
      <c r="DV128" s="270"/>
      <c r="DW128" s="270"/>
      <c r="DX128" s="270"/>
      <c r="DY128" s="270"/>
      <c r="DZ128" s="270"/>
      <c r="EA128" s="270"/>
      <c r="EB128" s="270"/>
      <c r="EC128" s="270"/>
      <c r="ED128" s="270"/>
      <c r="EE128" s="270"/>
      <c r="EF128" s="270"/>
      <c r="EG128" s="270"/>
      <c r="EH128" s="270"/>
      <c r="EI128" s="270"/>
      <c r="EJ128" s="270"/>
      <c r="EK128" s="270"/>
      <c r="EL128" s="270"/>
      <c r="EM128" s="270"/>
      <c r="EN128" s="270"/>
      <c r="EO128" s="270"/>
      <c r="EP128" s="270"/>
      <c r="EQ128" s="270"/>
      <c r="ER128" s="270"/>
      <c r="ES128" s="270"/>
      <c r="ET128" s="270"/>
      <c r="EU128" s="270"/>
      <c r="EV128" s="270"/>
      <c r="EW128" s="270"/>
      <c r="EX128" s="270"/>
      <c r="EY128" s="270"/>
      <c r="EZ128" s="270"/>
      <c r="FA128" s="270"/>
      <c r="FB128" s="270"/>
      <c r="FC128" s="270"/>
      <c r="FD128" s="270"/>
      <c r="FE128" s="270"/>
      <c r="FF128" s="270"/>
      <c r="FG128" s="270"/>
      <c r="FH128" s="270"/>
      <c r="FI128" s="270"/>
      <c r="FJ128" s="270"/>
      <c r="FK128" s="270"/>
      <c r="FL128" s="270"/>
      <c r="FM128" s="270"/>
      <c r="FN128" s="270"/>
      <c r="FO128" s="270"/>
      <c r="FP128" s="270"/>
      <c r="FQ128" s="270"/>
      <c r="FR128" s="270"/>
      <c r="FS128" s="270"/>
      <c r="FT128" s="270"/>
      <c r="FU128" s="270"/>
      <c r="FV128" s="270"/>
      <c r="FW128" s="270"/>
      <c r="FX128" s="270"/>
      <c r="FY128" s="270"/>
      <c r="FZ128" s="270"/>
      <c r="GA128" s="270"/>
      <c r="GB128" s="270"/>
      <c r="GC128" s="270"/>
      <c r="GD128" s="270"/>
      <c r="GE128" s="270"/>
      <c r="GF128" s="270"/>
      <c r="GG128" s="270"/>
      <c r="GH128" s="270"/>
      <c r="GI128" s="270"/>
      <c r="GJ128" s="270"/>
      <c r="GK128" s="270"/>
      <c r="GL128" s="270"/>
      <c r="GM128" s="270"/>
      <c r="GN128" s="270"/>
      <c r="GO128" s="270"/>
      <c r="GP128" s="270"/>
      <c r="GQ128" s="270"/>
      <c r="GR128" s="270"/>
      <c r="GS128" s="270"/>
      <c r="GT128" s="270"/>
      <c r="GU128" s="270"/>
      <c r="GV128" s="270"/>
      <c r="GW128" s="270"/>
      <c r="GX128" s="270"/>
      <c r="GY128" s="270"/>
      <c r="GZ128" s="270"/>
      <c r="HA128" s="270"/>
      <c r="HB128" s="270"/>
      <c r="HC128" s="270"/>
      <c r="HD128" s="270"/>
      <c r="HE128" s="270"/>
      <c r="HF128" s="270"/>
      <c r="HG128" s="270"/>
      <c r="HH128" s="270"/>
      <c r="HI128" s="270"/>
      <c r="HJ128" s="270"/>
      <c r="HK128" s="270"/>
      <c r="HL128" s="270"/>
      <c r="HM128" s="270"/>
      <c r="HN128" s="270"/>
      <c r="HO128" s="270"/>
      <c r="HP128" s="270"/>
      <c r="HQ128" s="270"/>
      <c r="HR128" s="270"/>
      <c r="HS128" s="270"/>
      <c r="HT128" s="270"/>
      <c r="HU128" s="270"/>
      <c r="HV128" s="270"/>
      <c r="HW128" s="270"/>
      <c r="HX128" s="270"/>
      <c r="HY128" s="270"/>
      <c r="HZ128" s="270"/>
      <c r="IA128" s="270"/>
      <c r="IB128" s="270"/>
      <c r="IC128" s="270"/>
      <c r="ID128" s="270"/>
      <c r="IE128" s="270"/>
      <c r="IF128" s="270"/>
      <c r="IG128" s="270"/>
      <c r="IH128" s="270"/>
      <c r="II128" s="270"/>
      <c r="IJ128" s="270"/>
      <c r="IK128" s="270"/>
      <c r="IL128" s="270"/>
      <c r="IM128" s="270"/>
      <c r="IN128" s="270"/>
    </row>
    <row r="129" spans="1:248" s="41" customFormat="1" ht="15.75" customHeight="1">
      <c r="A129" s="205"/>
      <c r="B129" s="364" t="s">
        <v>1055</v>
      </c>
      <c r="C129" s="205" t="s">
        <v>1079</v>
      </c>
      <c r="D129" s="205"/>
      <c r="E129" s="444">
        <v>422</v>
      </c>
      <c r="F129" s="205"/>
      <c r="G129" s="444"/>
      <c r="H129" s="205"/>
      <c r="I129" s="22">
        <v>0</v>
      </c>
      <c r="J129" s="23"/>
      <c r="K129" s="22">
        <v>0</v>
      </c>
      <c r="L129" s="262"/>
      <c r="M129" s="325"/>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c r="BS129" s="270"/>
      <c r="BT129" s="270"/>
      <c r="BU129" s="270"/>
      <c r="BV129" s="270"/>
      <c r="BW129" s="270"/>
      <c r="BX129" s="270"/>
      <c r="BY129" s="270"/>
      <c r="BZ129" s="270"/>
      <c r="CA129" s="270"/>
      <c r="CB129" s="270"/>
      <c r="CC129" s="270"/>
      <c r="CD129" s="270"/>
      <c r="CE129" s="270"/>
      <c r="CF129" s="270"/>
      <c r="CG129" s="270"/>
      <c r="CH129" s="270"/>
      <c r="CI129" s="270"/>
      <c r="CJ129" s="270"/>
      <c r="CK129" s="270"/>
      <c r="CL129" s="270"/>
      <c r="CM129" s="270"/>
      <c r="CN129" s="270"/>
      <c r="CO129" s="270"/>
      <c r="CP129" s="270"/>
      <c r="CQ129" s="270"/>
      <c r="CR129" s="270"/>
      <c r="CS129" s="270"/>
      <c r="CT129" s="270"/>
      <c r="CU129" s="270"/>
      <c r="CV129" s="270"/>
      <c r="CW129" s="270"/>
      <c r="CX129" s="270"/>
      <c r="CY129" s="270"/>
      <c r="CZ129" s="270"/>
      <c r="DA129" s="270"/>
      <c r="DB129" s="270"/>
      <c r="DC129" s="270"/>
      <c r="DD129" s="270"/>
      <c r="DE129" s="270"/>
      <c r="DF129" s="270"/>
      <c r="DG129" s="270"/>
      <c r="DH129" s="270"/>
      <c r="DI129" s="270"/>
      <c r="DJ129" s="270"/>
      <c r="DK129" s="270"/>
      <c r="DL129" s="270"/>
      <c r="DM129" s="270"/>
      <c r="DN129" s="270"/>
      <c r="DO129" s="270"/>
      <c r="DP129" s="270"/>
      <c r="DQ129" s="270"/>
      <c r="DR129" s="270"/>
      <c r="DS129" s="270"/>
      <c r="DT129" s="270"/>
      <c r="DU129" s="270"/>
      <c r="DV129" s="270"/>
      <c r="DW129" s="270"/>
      <c r="DX129" s="270"/>
      <c r="DY129" s="270"/>
      <c r="DZ129" s="270"/>
      <c r="EA129" s="270"/>
      <c r="EB129" s="270"/>
      <c r="EC129" s="270"/>
      <c r="ED129" s="270"/>
      <c r="EE129" s="270"/>
      <c r="EF129" s="270"/>
      <c r="EG129" s="270"/>
      <c r="EH129" s="270"/>
      <c r="EI129" s="270"/>
      <c r="EJ129" s="270"/>
      <c r="EK129" s="270"/>
      <c r="EL129" s="270"/>
      <c r="EM129" s="270"/>
      <c r="EN129" s="270"/>
      <c r="EO129" s="270"/>
      <c r="EP129" s="270"/>
      <c r="EQ129" s="270"/>
      <c r="ER129" s="270"/>
      <c r="ES129" s="270"/>
      <c r="ET129" s="270"/>
      <c r="EU129" s="270"/>
      <c r="EV129" s="270"/>
      <c r="EW129" s="270"/>
      <c r="EX129" s="270"/>
      <c r="EY129" s="270"/>
      <c r="EZ129" s="270"/>
      <c r="FA129" s="270"/>
      <c r="FB129" s="270"/>
      <c r="FC129" s="270"/>
      <c r="FD129" s="270"/>
      <c r="FE129" s="270"/>
      <c r="FF129" s="270"/>
      <c r="FG129" s="270"/>
      <c r="FH129" s="270"/>
      <c r="FI129" s="270"/>
      <c r="FJ129" s="270"/>
      <c r="FK129" s="270"/>
      <c r="FL129" s="270"/>
      <c r="FM129" s="270"/>
      <c r="FN129" s="270"/>
      <c r="FO129" s="270"/>
      <c r="FP129" s="270"/>
      <c r="FQ129" s="270"/>
      <c r="FR129" s="270"/>
      <c r="FS129" s="270"/>
      <c r="FT129" s="270"/>
      <c r="FU129" s="270"/>
      <c r="FV129" s="270"/>
      <c r="FW129" s="270"/>
      <c r="FX129" s="270"/>
      <c r="FY129" s="270"/>
      <c r="FZ129" s="270"/>
      <c r="GA129" s="270"/>
      <c r="GB129" s="270"/>
      <c r="GC129" s="270"/>
      <c r="GD129" s="270"/>
      <c r="GE129" s="270"/>
      <c r="GF129" s="270"/>
      <c r="GG129" s="270"/>
      <c r="GH129" s="270"/>
      <c r="GI129" s="270"/>
      <c r="GJ129" s="270"/>
      <c r="GK129" s="270"/>
      <c r="GL129" s="270"/>
      <c r="GM129" s="270"/>
      <c r="GN129" s="270"/>
      <c r="GO129" s="270"/>
      <c r="GP129" s="270"/>
      <c r="GQ129" s="270"/>
      <c r="GR129" s="270"/>
      <c r="GS129" s="270"/>
      <c r="GT129" s="270"/>
      <c r="GU129" s="270"/>
      <c r="GV129" s="270"/>
      <c r="GW129" s="270"/>
      <c r="GX129" s="270"/>
      <c r="GY129" s="270"/>
      <c r="GZ129" s="270"/>
      <c r="HA129" s="270"/>
      <c r="HB129" s="270"/>
      <c r="HC129" s="270"/>
      <c r="HD129" s="270"/>
      <c r="HE129" s="270"/>
      <c r="HF129" s="270"/>
      <c r="HG129" s="270"/>
      <c r="HH129" s="270"/>
      <c r="HI129" s="270"/>
      <c r="HJ129" s="270"/>
      <c r="HK129" s="270"/>
      <c r="HL129" s="270"/>
      <c r="HM129" s="270"/>
      <c r="HN129" s="270"/>
      <c r="HO129" s="270"/>
      <c r="HP129" s="270"/>
      <c r="HQ129" s="270"/>
      <c r="HR129" s="270"/>
      <c r="HS129" s="270"/>
      <c r="HT129" s="270"/>
      <c r="HU129" s="270"/>
      <c r="HV129" s="270"/>
      <c r="HW129" s="270"/>
      <c r="HX129" s="270"/>
      <c r="HY129" s="270"/>
      <c r="HZ129" s="270"/>
      <c r="IA129" s="270"/>
      <c r="IB129" s="270"/>
      <c r="IC129" s="270"/>
      <c r="ID129" s="270"/>
      <c r="IE129" s="270"/>
      <c r="IF129" s="270"/>
      <c r="IG129" s="270"/>
      <c r="IH129" s="270"/>
      <c r="II129" s="270"/>
      <c r="IJ129" s="270"/>
      <c r="IK129" s="270"/>
      <c r="IL129" s="270"/>
      <c r="IM129" s="270"/>
      <c r="IN129" s="270"/>
    </row>
    <row r="130" spans="1:248" s="42" customFormat="1" ht="30" customHeight="1">
      <c r="A130" s="193" t="s">
        <v>1017</v>
      </c>
      <c r="B130" s="193" t="s">
        <v>1080</v>
      </c>
      <c r="C130" s="193"/>
      <c r="D130" s="193"/>
      <c r="E130" s="441">
        <v>430</v>
      </c>
      <c r="F130" s="193"/>
      <c r="G130" s="441"/>
      <c r="H130" s="193"/>
      <c r="I130" s="166">
        <f>SUM(I131:I132)</f>
        <v>0</v>
      </c>
      <c r="J130" s="442"/>
      <c r="K130" s="166">
        <f>SUM(K131:K132)</f>
        <v>0</v>
      </c>
      <c r="L130" s="262"/>
      <c r="M130" s="325"/>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c r="BS130" s="270"/>
      <c r="BT130" s="270"/>
      <c r="BU130" s="270"/>
      <c r="BV130" s="270"/>
      <c r="BW130" s="270"/>
      <c r="BX130" s="270"/>
      <c r="BY130" s="270"/>
      <c r="BZ130" s="270"/>
      <c r="CA130" s="270"/>
      <c r="CB130" s="270"/>
      <c r="CC130" s="270"/>
      <c r="CD130" s="270"/>
      <c r="CE130" s="270"/>
      <c r="CF130" s="270"/>
      <c r="CG130" s="270"/>
      <c r="CH130" s="270"/>
      <c r="CI130" s="270"/>
      <c r="CJ130" s="270"/>
      <c r="CK130" s="270"/>
      <c r="CL130" s="270"/>
      <c r="CM130" s="270"/>
      <c r="CN130" s="270"/>
      <c r="CO130" s="270"/>
      <c r="CP130" s="270"/>
      <c r="CQ130" s="270"/>
      <c r="CR130" s="270"/>
      <c r="CS130" s="270"/>
      <c r="CT130" s="270"/>
      <c r="CU130" s="270"/>
      <c r="CV130" s="270"/>
      <c r="CW130" s="270"/>
      <c r="CX130" s="270"/>
      <c r="CY130" s="270"/>
      <c r="CZ130" s="270"/>
      <c r="DA130" s="270"/>
      <c r="DB130" s="270"/>
      <c r="DC130" s="270"/>
      <c r="DD130" s="270"/>
      <c r="DE130" s="270"/>
      <c r="DF130" s="270"/>
      <c r="DG130" s="270"/>
      <c r="DH130" s="270"/>
      <c r="DI130" s="270"/>
      <c r="DJ130" s="270"/>
      <c r="DK130" s="270"/>
      <c r="DL130" s="270"/>
      <c r="DM130" s="270"/>
      <c r="DN130" s="270"/>
      <c r="DO130" s="270"/>
      <c r="DP130" s="270"/>
      <c r="DQ130" s="270"/>
      <c r="DR130" s="270"/>
      <c r="DS130" s="270"/>
      <c r="DT130" s="270"/>
      <c r="DU130" s="270"/>
      <c r="DV130" s="270"/>
      <c r="DW130" s="270"/>
      <c r="DX130" s="270"/>
      <c r="DY130" s="270"/>
      <c r="DZ130" s="270"/>
      <c r="EA130" s="270"/>
      <c r="EB130" s="270"/>
      <c r="EC130" s="270"/>
      <c r="ED130" s="270"/>
      <c r="EE130" s="270"/>
      <c r="EF130" s="270"/>
      <c r="EG130" s="270"/>
      <c r="EH130" s="270"/>
      <c r="EI130" s="270"/>
      <c r="EJ130" s="270"/>
      <c r="EK130" s="270"/>
      <c r="EL130" s="270"/>
      <c r="EM130" s="270"/>
      <c r="EN130" s="270"/>
      <c r="EO130" s="270"/>
      <c r="EP130" s="270"/>
      <c r="EQ130" s="270"/>
      <c r="ER130" s="270"/>
      <c r="ES130" s="270"/>
      <c r="ET130" s="270"/>
      <c r="EU130" s="270"/>
      <c r="EV130" s="270"/>
      <c r="EW130" s="270"/>
      <c r="EX130" s="270"/>
      <c r="EY130" s="270"/>
      <c r="EZ130" s="270"/>
      <c r="FA130" s="270"/>
      <c r="FB130" s="270"/>
      <c r="FC130" s="270"/>
      <c r="FD130" s="270"/>
      <c r="FE130" s="270"/>
      <c r="FF130" s="270"/>
      <c r="FG130" s="270"/>
      <c r="FH130" s="270"/>
      <c r="FI130" s="270"/>
      <c r="FJ130" s="270"/>
      <c r="FK130" s="270"/>
      <c r="FL130" s="270"/>
      <c r="FM130" s="270"/>
      <c r="FN130" s="270"/>
      <c r="FO130" s="270"/>
      <c r="FP130" s="270"/>
      <c r="FQ130" s="270"/>
      <c r="FR130" s="270"/>
      <c r="FS130" s="270"/>
      <c r="FT130" s="270"/>
      <c r="FU130" s="270"/>
      <c r="FV130" s="270"/>
      <c r="FW130" s="270"/>
      <c r="FX130" s="270"/>
      <c r="FY130" s="270"/>
      <c r="FZ130" s="270"/>
      <c r="GA130" s="270"/>
      <c r="GB130" s="270"/>
      <c r="GC130" s="270"/>
      <c r="GD130" s="270"/>
      <c r="GE130" s="270"/>
      <c r="GF130" s="270"/>
      <c r="GG130" s="270"/>
      <c r="GH130" s="270"/>
      <c r="GI130" s="270"/>
      <c r="GJ130" s="270"/>
      <c r="GK130" s="270"/>
      <c r="GL130" s="270"/>
      <c r="GM130" s="270"/>
      <c r="GN130" s="270"/>
      <c r="GO130" s="270"/>
      <c r="GP130" s="270"/>
      <c r="GQ130" s="270"/>
      <c r="GR130" s="270"/>
      <c r="GS130" s="270"/>
      <c r="GT130" s="270"/>
      <c r="GU130" s="270"/>
      <c r="GV130" s="270"/>
      <c r="GW130" s="270"/>
      <c r="GX130" s="270"/>
      <c r="GY130" s="270"/>
      <c r="GZ130" s="270"/>
      <c r="HA130" s="270"/>
      <c r="HB130" s="270"/>
      <c r="HC130" s="270"/>
      <c r="HD130" s="270"/>
      <c r="HE130" s="270"/>
      <c r="HF130" s="270"/>
      <c r="HG130" s="270"/>
      <c r="HH130" s="270"/>
      <c r="HI130" s="270"/>
      <c r="HJ130" s="270"/>
      <c r="HK130" s="270"/>
      <c r="HL130" s="270"/>
      <c r="HM130" s="270"/>
      <c r="HN130" s="270"/>
      <c r="HO130" s="270"/>
      <c r="HP130" s="270"/>
      <c r="HQ130" s="270"/>
      <c r="HR130" s="270"/>
      <c r="HS130" s="270"/>
      <c r="HT130" s="270"/>
      <c r="HU130" s="270"/>
      <c r="HV130" s="270"/>
      <c r="HW130" s="270"/>
      <c r="HX130" s="270"/>
      <c r="HY130" s="270"/>
      <c r="HZ130" s="270"/>
      <c r="IA130" s="270"/>
      <c r="IB130" s="270"/>
      <c r="IC130" s="270"/>
      <c r="ID130" s="270"/>
      <c r="IE130" s="270"/>
      <c r="IF130" s="270"/>
      <c r="IG130" s="270"/>
      <c r="IH130" s="270"/>
      <c r="II130" s="270"/>
      <c r="IJ130" s="270"/>
      <c r="IK130" s="270"/>
      <c r="IL130" s="270"/>
      <c r="IM130" s="270"/>
      <c r="IN130" s="270"/>
    </row>
    <row r="131" spans="1:248" s="42" customFormat="1" ht="15.75" customHeight="1">
      <c r="A131" s="193"/>
      <c r="B131" s="364" t="s">
        <v>943</v>
      </c>
      <c r="C131" s="205" t="s">
        <v>1081</v>
      </c>
      <c r="D131" s="205"/>
      <c r="E131" s="444">
        <v>432</v>
      </c>
      <c r="F131" s="205"/>
      <c r="G131" s="444"/>
      <c r="H131" s="205"/>
      <c r="I131" s="22">
        <v>0</v>
      </c>
      <c r="J131" s="23"/>
      <c r="K131" s="22">
        <v>0</v>
      </c>
      <c r="L131" s="262"/>
      <c r="M131" s="325"/>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c r="BS131" s="270"/>
      <c r="BT131" s="270"/>
      <c r="BU131" s="270"/>
      <c r="BV131" s="270"/>
      <c r="BW131" s="270"/>
      <c r="BX131" s="270"/>
      <c r="BY131" s="270"/>
      <c r="BZ131" s="270"/>
      <c r="CA131" s="270"/>
      <c r="CB131" s="270"/>
      <c r="CC131" s="270"/>
      <c r="CD131" s="270"/>
      <c r="CE131" s="270"/>
      <c r="CF131" s="270"/>
      <c r="CG131" s="270"/>
      <c r="CH131" s="270"/>
      <c r="CI131" s="270"/>
      <c r="CJ131" s="270"/>
      <c r="CK131" s="270"/>
      <c r="CL131" s="270"/>
      <c r="CM131" s="270"/>
      <c r="CN131" s="270"/>
      <c r="CO131" s="270"/>
      <c r="CP131" s="270"/>
      <c r="CQ131" s="270"/>
      <c r="CR131" s="270"/>
      <c r="CS131" s="270"/>
      <c r="CT131" s="270"/>
      <c r="CU131" s="270"/>
      <c r="CV131" s="270"/>
      <c r="CW131" s="270"/>
      <c r="CX131" s="270"/>
      <c r="CY131" s="270"/>
      <c r="CZ131" s="270"/>
      <c r="DA131" s="270"/>
      <c r="DB131" s="270"/>
      <c r="DC131" s="270"/>
      <c r="DD131" s="270"/>
      <c r="DE131" s="270"/>
      <c r="DF131" s="270"/>
      <c r="DG131" s="270"/>
      <c r="DH131" s="270"/>
      <c r="DI131" s="270"/>
      <c r="DJ131" s="270"/>
      <c r="DK131" s="270"/>
      <c r="DL131" s="270"/>
      <c r="DM131" s="270"/>
      <c r="DN131" s="270"/>
      <c r="DO131" s="270"/>
      <c r="DP131" s="270"/>
      <c r="DQ131" s="270"/>
      <c r="DR131" s="270"/>
      <c r="DS131" s="270"/>
      <c r="DT131" s="270"/>
      <c r="DU131" s="270"/>
      <c r="DV131" s="270"/>
      <c r="DW131" s="270"/>
      <c r="DX131" s="270"/>
      <c r="DY131" s="270"/>
      <c r="DZ131" s="270"/>
      <c r="EA131" s="270"/>
      <c r="EB131" s="270"/>
      <c r="EC131" s="270"/>
      <c r="ED131" s="270"/>
      <c r="EE131" s="270"/>
      <c r="EF131" s="270"/>
      <c r="EG131" s="270"/>
      <c r="EH131" s="270"/>
      <c r="EI131" s="270"/>
      <c r="EJ131" s="270"/>
      <c r="EK131" s="270"/>
      <c r="EL131" s="270"/>
      <c r="EM131" s="270"/>
      <c r="EN131" s="270"/>
      <c r="EO131" s="270"/>
      <c r="EP131" s="270"/>
      <c r="EQ131" s="270"/>
      <c r="ER131" s="270"/>
      <c r="ES131" s="270"/>
      <c r="ET131" s="270"/>
      <c r="EU131" s="270"/>
      <c r="EV131" s="270"/>
      <c r="EW131" s="270"/>
      <c r="EX131" s="270"/>
      <c r="EY131" s="270"/>
      <c r="EZ131" s="270"/>
      <c r="FA131" s="270"/>
      <c r="FB131" s="270"/>
      <c r="FC131" s="270"/>
      <c r="FD131" s="270"/>
      <c r="FE131" s="270"/>
      <c r="FF131" s="270"/>
      <c r="FG131" s="270"/>
      <c r="FH131" s="270"/>
      <c r="FI131" s="270"/>
      <c r="FJ131" s="270"/>
      <c r="FK131" s="270"/>
      <c r="FL131" s="270"/>
      <c r="FM131" s="270"/>
      <c r="FN131" s="270"/>
      <c r="FO131" s="270"/>
      <c r="FP131" s="270"/>
      <c r="FQ131" s="270"/>
      <c r="FR131" s="270"/>
      <c r="FS131" s="270"/>
      <c r="FT131" s="270"/>
      <c r="FU131" s="270"/>
      <c r="FV131" s="270"/>
      <c r="FW131" s="270"/>
      <c r="FX131" s="270"/>
      <c r="FY131" s="270"/>
      <c r="FZ131" s="270"/>
      <c r="GA131" s="270"/>
      <c r="GB131" s="270"/>
      <c r="GC131" s="270"/>
      <c r="GD131" s="270"/>
      <c r="GE131" s="270"/>
      <c r="GF131" s="270"/>
      <c r="GG131" s="270"/>
      <c r="GH131" s="270"/>
      <c r="GI131" s="270"/>
      <c r="GJ131" s="270"/>
      <c r="GK131" s="270"/>
      <c r="GL131" s="270"/>
      <c r="GM131" s="270"/>
      <c r="GN131" s="270"/>
      <c r="GO131" s="270"/>
      <c r="GP131" s="270"/>
      <c r="GQ131" s="270"/>
      <c r="GR131" s="270"/>
      <c r="GS131" s="270"/>
      <c r="GT131" s="270"/>
      <c r="GU131" s="270"/>
      <c r="GV131" s="270"/>
      <c r="GW131" s="270"/>
      <c r="GX131" s="270"/>
      <c r="GY131" s="270"/>
      <c r="GZ131" s="270"/>
      <c r="HA131" s="270"/>
      <c r="HB131" s="270"/>
      <c r="HC131" s="270"/>
      <c r="HD131" s="270"/>
      <c r="HE131" s="270"/>
      <c r="HF131" s="270"/>
      <c r="HG131" s="270"/>
      <c r="HH131" s="270"/>
      <c r="HI131" s="270"/>
      <c r="HJ131" s="270"/>
      <c r="HK131" s="270"/>
      <c r="HL131" s="270"/>
      <c r="HM131" s="270"/>
      <c r="HN131" s="270"/>
      <c r="HO131" s="270"/>
      <c r="HP131" s="270"/>
      <c r="HQ131" s="270"/>
      <c r="HR131" s="270"/>
      <c r="HS131" s="270"/>
      <c r="HT131" s="270"/>
      <c r="HU131" s="270"/>
      <c r="HV131" s="270"/>
      <c r="HW131" s="270"/>
      <c r="HX131" s="270"/>
      <c r="HY131" s="270"/>
      <c r="HZ131" s="270"/>
      <c r="IA131" s="270"/>
      <c r="IB131" s="270"/>
      <c r="IC131" s="270"/>
      <c r="ID131" s="270"/>
      <c r="IE131" s="270"/>
      <c r="IF131" s="270"/>
      <c r="IG131" s="270"/>
      <c r="IH131" s="270"/>
      <c r="II131" s="270"/>
      <c r="IJ131" s="270"/>
      <c r="IK131" s="270"/>
      <c r="IL131" s="270"/>
      <c r="IM131" s="270"/>
      <c r="IN131" s="270"/>
    </row>
    <row r="132" spans="1:248" s="42" customFormat="1" ht="15.75" customHeight="1">
      <c r="A132" s="193"/>
      <c r="B132" s="364" t="s">
        <v>946</v>
      </c>
      <c r="C132" s="205" t="s">
        <v>1082</v>
      </c>
      <c r="D132" s="205"/>
      <c r="E132" s="444">
        <v>433</v>
      </c>
      <c r="F132" s="205"/>
      <c r="G132" s="444"/>
      <c r="H132" s="205"/>
      <c r="I132" s="164">
        <v>0</v>
      </c>
      <c r="J132" s="23"/>
      <c r="K132" s="164">
        <v>0</v>
      </c>
      <c r="L132" s="262"/>
      <c r="M132" s="325"/>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c r="BS132" s="270"/>
      <c r="BT132" s="270"/>
      <c r="BU132" s="270"/>
      <c r="BV132" s="270"/>
      <c r="BW132" s="270"/>
      <c r="BX132" s="270"/>
      <c r="BY132" s="270"/>
      <c r="BZ132" s="270"/>
      <c r="CA132" s="270"/>
      <c r="CB132" s="270"/>
      <c r="CC132" s="270"/>
      <c r="CD132" s="270"/>
      <c r="CE132" s="270"/>
      <c r="CF132" s="270"/>
      <c r="CG132" s="270"/>
      <c r="CH132" s="270"/>
      <c r="CI132" s="270"/>
      <c r="CJ132" s="270"/>
      <c r="CK132" s="270"/>
      <c r="CL132" s="270"/>
      <c r="CM132" s="270"/>
      <c r="CN132" s="270"/>
      <c r="CO132" s="270"/>
      <c r="CP132" s="270"/>
      <c r="CQ132" s="270"/>
      <c r="CR132" s="270"/>
      <c r="CS132" s="270"/>
      <c r="CT132" s="270"/>
      <c r="CU132" s="270"/>
      <c r="CV132" s="270"/>
      <c r="CW132" s="270"/>
      <c r="CX132" s="270"/>
      <c r="CY132" s="270"/>
      <c r="CZ132" s="270"/>
      <c r="DA132" s="270"/>
      <c r="DB132" s="270"/>
      <c r="DC132" s="270"/>
      <c r="DD132" s="270"/>
      <c r="DE132" s="270"/>
      <c r="DF132" s="270"/>
      <c r="DG132" s="270"/>
      <c r="DH132" s="270"/>
      <c r="DI132" s="270"/>
      <c r="DJ132" s="270"/>
      <c r="DK132" s="270"/>
      <c r="DL132" s="270"/>
      <c r="DM132" s="270"/>
      <c r="DN132" s="270"/>
      <c r="DO132" s="270"/>
      <c r="DP132" s="270"/>
      <c r="DQ132" s="270"/>
      <c r="DR132" s="270"/>
      <c r="DS132" s="270"/>
      <c r="DT132" s="270"/>
      <c r="DU132" s="270"/>
      <c r="DV132" s="270"/>
      <c r="DW132" s="270"/>
      <c r="DX132" s="270"/>
      <c r="DY132" s="270"/>
      <c r="DZ132" s="270"/>
      <c r="EA132" s="270"/>
      <c r="EB132" s="270"/>
      <c r="EC132" s="270"/>
      <c r="ED132" s="270"/>
      <c r="EE132" s="270"/>
      <c r="EF132" s="270"/>
      <c r="EG132" s="270"/>
      <c r="EH132" s="270"/>
      <c r="EI132" s="270"/>
      <c r="EJ132" s="270"/>
      <c r="EK132" s="270"/>
      <c r="EL132" s="270"/>
      <c r="EM132" s="270"/>
      <c r="EN132" s="270"/>
      <c r="EO132" s="270"/>
      <c r="EP132" s="270"/>
      <c r="EQ132" s="270"/>
      <c r="ER132" s="270"/>
      <c r="ES132" s="270"/>
      <c r="ET132" s="270"/>
      <c r="EU132" s="270"/>
      <c r="EV132" s="270"/>
      <c r="EW132" s="270"/>
      <c r="EX132" s="270"/>
      <c r="EY132" s="270"/>
      <c r="EZ132" s="270"/>
      <c r="FA132" s="270"/>
      <c r="FB132" s="270"/>
      <c r="FC132" s="270"/>
      <c r="FD132" s="270"/>
      <c r="FE132" s="270"/>
      <c r="FF132" s="270"/>
      <c r="FG132" s="270"/>
      <c r="FH132" s="270"/>
      <c r="FI132" s="270"/>
      <c r="FJ132" s="270"/>
      <c r="FK132" s="270"/>
      <c r="FL132" s="270"/>
      <c r="FM132" s="270"/>
      <c r="FN132" s="270"/>
      <c r="FO132" s="270"/>
      <c r="FP132" s="270"/>
      <c r="FQ132" s="270"/>
      <c r="FR132" s="270"/>
      <c r="FS132" s="270"/>
      <c r="FT132" s="270"/>
      <c r="FU132" s="270"/>
      <c r="FV132" s="270"/>
      <c r="FW132" s="270"/>
      <c r="FX132" s="270"/>
      <c r="FY132" s="270"/>
      <c r="FZ132" s="270"/>
      <c r="GA132" s="270"/>
      <c r="GB132" s="270"/>
      <c r="GC132" s="270"/>
      <c r="GD132" s="270"/>
      <c r="GE132" s="270"/>
      <c r="GF132" s="270"/>
      <c r="GG132" s="270"/>
      <c r="GH132" s="270"/>
      <c r="GI132" s="270"/>
      <c r="GJ132" s="270"/>
      <c r="GK132" s="270"/>
      <c r="GL132" s="270"/>
      <c r="GM132" s="270"/>
      <c r="GN132" s="270"/>
      <c r="GO132" s="270"/>
      <c r="GP132" s="270"/>
      <c r="GQ132" s="270"/>
      <c r="GR132" s="270"/>
      <c r="GS132" s="270"/>
      <c r="GT132" s="270"/>
      <c r="GU132" s="270"/>
      <c r="GV132" s="270"/>
      <c r="GW132" s="270"/>
      <c r="GX132" s="270"/>
      <c r="GY132" s="270"/>
      <c r="GZ132" s="270"/>
      <c r="HA132" s="270"/>
      <c r="HB132" s="270"/>
      <c r="HC132" s="270"/>
      <c r="HD132" s="270"/>
      <c r="HE132" s="270"/>
      <c r="HF132" s="270"/>
      <c r="HG132" s="270"/>
      <c r="HH132" s="270"/>
      <c r="HI132" s="270"/>
      <c r="HJ132" s="270"/>
      <c r="HK132" s="270"/>
      <c r="HL132" s="270"/>
      <c r="HM132" s="270"/>
      <c r="HN132" s="270"/>
      <c r="HO132" s="270"/>
      <c r="HP132" s="270"/>
      <c r="HQ132" s="270"/>
      <c r="HR132" s="270"/>
      <c r="HS132" s="270"/>
      <c r="HT132" s="270"/>
      <c r="HU132" s="270"/>
      <c r="HV132" s="270"/>
      <c r="HW132" s="270"/>
      <c r="HX132" s="270"/>
      <c r="HY132" s="270"/>
      <c r="HZ132" s="270"/>
      <c r="IA132" s="270"/>
      <c r="IB132" s="270"/>
      <c r="IC132" s="270"/>
      <c r="ID132" s="270"/>
      <c r="IE132" s="270"/>
      <c r="IF132" s="270"/>
      <c r="IG132" s="270"/>
      <c r="IH132" s="270"/>
      <c r="II132" s="270"/>
      <c r="IJ132" s="270"/>
      <c r="IK132" s="270"/>
      <c r="IL132" s="270"/>
      <c r="IM132" s="270"/>
      <c r="IN132" s="270"/>
    </row>
    <row r="133" spans="1:21" s="456" customFormat="1" ht="30" customHeight="1" thickBot="1">
      <c r="A133" s="205"/>
      <c r="B133" s="443"/>
      <c r="C133" s="453" t="s">
        <v>1083</v>
      </c>
      <c r="D133" s="453"/>
      <c r="E133" s="454">
        <v>440</v>
      </c>
      <c r="F133" s="453"/>
      <c r="G133" s="454"/>
      <c r="H133" s="453"/>
      <c r="I133" s="455">
        <f>I116+I75</f>
        <v>191662015962</v>
      </c>
      <c r="J133" s="442"/>
      <c r="K133" s="455">
        <f>K116+K75</f>
        <v>211817139665.94766</v>
      </c>
      <c r="L133" s="100">
        <f>I133-I71</f>
        <v>0</v>
      </c>
      <c r="M133" s="458">
        <f>K133-K71</f>
        <v>0</v>
      </c>
      <c r="N133" s="42"/>
      <c r="O133" s="42"/>
      <c r="P133" s="42"/>
      <c r="Q133" s="42"/>
      <c r="R133" s="42"/>
      <c r="S133" s="42"/>
      <c r="T133" s="42"/>
      <c r="U133" s="42"/>
    </row>
    <row r="134" spans="1:248" s="42" customFormat="1" ht="15" customHeight="1" thickTop="1">
      <c r="A134" s="209"/>
      <c r="B134" s="450"/>
      <c r="C134" s="453"/>
      <c r="D134" s="453"/>
      <c r="E134" s="454"/>
      <c r="F134" s="453"/>
      <c r="G134" s="454"/>
      <c r="H134" s="453"/>
      <c r="I134" s="58"/>
      <c r="J134" s="459"/>
      <c r="K134" s="58"/>
      <c r="M134" s="325"/>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0"/>
      <c r="BM134" s="270"/>
      <c r="BN134" s="270"/>
      <c r="BO134" s="270"/>
      <c r="BP134" s="270"/>
      <c r="BQ134" s="270"/>
      <c r="BR134" s="270"/>
      <c r="BS134" s="270"/>
      <c r="BT134" s="270"/>
      <c r="BU134" s="270"/>
      <c r="BV134" s="270"/>
      <c r="BW134" s="270"/>
      <c r="BX134" s="270"/>
      <c r="BY134" s="270"/>
      <c r="BZ134" s="270"/>
      <c r="CA134" s="270"/>
      <c r="CB134" s="270"/>
      <c r="CC134" s="270"/>
      <c r="CD134" s="270"/>
      <c r="CE134" s="270"/>
      <c r="CF134" s="270"/>
      <c r="CG134" s="270"/>
      <c r="CH134" s="270"/>
      <c r="CI134" s="270"/>
      <c r="CJ134" s="270"/>
      <c r="CK134" s="270"/>
      <c r="CL134" s="270"/>
      <c r="CM134" s="270"/>
      <c r="CN134" s="270"/>
      <c r="CO134" s="270"/>
      <c r="CP134" s="270"/>
      <c r="CQ134" s="270"/>
      <c r="CR134" s="270"/>
      <c r="CS134" s="270"/>
      <c r="CT134" s="270"/>
      <c r="CU134" s="270"/>
      <c r="CV134" s="270"/>
      <c r="CW134" s="270"/>
      <c r="CX134" s="270"/>
      <c r="CY134" s="270"/>
      <c r="CZ134" s="270"/>
      <c r="DA134" s="270"/>
      <c r="DB134" s="270"/>
      <c r="DC134" s="270"/>
      <c r="DD134" s="270"/>
      <c r="DE134" s="270"/>
      <c r="DF134" s="270"/>
      <c r="DG134" s="270"/>
      <c r="DH134" s="270"/>
      <c r="DI134" s="270"/>
      <c r="DJ134" s="270"/>
      <c r="DK134" s="270"/>
      <c r="DL134" s="270"/>
      <c r="DM134" s="270"/>
      <c r="DN134" s="270"/>
      <c r="DO134" s="270"/>
      <c r="DP134" s="270"/>
      <c r="DQ134" s="270"/>
      <c r="DR134" s="270"/>
      <c r="DS134" s="270"/>
      <c r="DT134" s="270"/>
      <c r="DU134" s="270"/>
      <c r="DV134" s="270"/>
      <c r="DW134" s="270"/>
      <c r="DX134" s="270"/>
      <c r="DY134" s="270"/>
      <c r="DZ134" s="270"/>
      <c r="EA134" s="270"/>
      <c r="EB134" s="270"/>
      <c r="EC134" s="270"/>
      <c r="ED134" s="270"/>
      <c r="EE134" s="270"/>
      <c r="EF134" s="270"/>
      <c r="EG134" s="270"/>
      <c r="EH134" s="270"/>
      <c r="EI134" s="270"/>
      <c r="EJ134" s="270"/>
      <c r="EK134" s="270"/>
      <c r="EL134" s="270"/>
      <c r="EM134" s="270"/>
      <c r="EN134" s="270"/>
      <c r="EO134" s="270"/>
      <c r="EP134" s="270"/>
      <c r="EQ134" s="270"/>
      <c r="ER134" s="270"/>
      <c r="ES134" s="270"/>
      <c r="ET134" s="270"/>
      <c r="EU134" s="270"/>
      <c r="EV134" s="270"/>
      <c r="EW134" s="270"/>
      <c r="EX134" s="270"/>
      <c r="EY134" s="270"/>
      <c r="EZ134" s="270"/>
      <c r="FA134" s="270"/>
      <c r="FB134" s="270"/>
      <c r="FC134" s="270"/>
      <c r="FD134" s="270"/>
      <c r="FE134" s="270"/>
      <c r="FF134" s="270"/>
      <c r="FG134" s="270"/>
      <c r="FH134" s="270"/>
      <c r="FI134" s="270"/>
      <c r="FJ134" s="270"/>
      <c r="FK134" s="270"/>
      <c r="FL134" s="270"/>
      <c r="FM134" s="270"/>
      <c r="FN134" s="270"/>
      <c r="FO134" s="270"/>
      <c r="FP134" s="270"/>
      <c r="FQ134" s="270"/>
      <c r="FR134" s="270"/>
      <c r="FS134" s="270"/>
      <c r="FT134" s="270"/>
      <c r="FU134" s="270"/>
      <c r="FV134" s="270"/>
      <c r="FW134" s="270"/>
      <c r="FX134" s="270"/>
      <c r="FY134" s="270"/>
      <c r="FZ134" s="270"/>
      <c r="GA134" s="270"/>
      <c r="GB134" s="270"/>
      <c r="GC134" s="270"/>
      <c r="GD134" s="270"/>
      <c r="GE134" s="270"/>
      <c r="GF134" s="270"/>
      <c r="GG134" s="270"/>
      <c r="GH134" s="270"/>
      <c r="GI134" s="270"/>
      <c r="GJ134" s="270"/>
      <c r="GK134" s="270"/>
      <c r="GL134" s="270"/>
      <c r="GM134" s="270"/>
      <c r="GN134" s="270"/>
      <c r="GO134" s="270"/>
      <c r="GP134" s="270"/>
      <c r="GQ134" s="270"/>
      <c r="GR134" s="270"/>
      <c r="GS134" s="270"/>
      <c r="GT134" s="270"/>
      <c r="GU134" s="270"/>
      <c r="GV134" s="270"/>
      <c r="GW134" s="270"/>
      <c r="GX134" s="270"/>
      <c r="GY134" s="270"/>
      <c r="GZ134" s="270"/>
      <c r="HA134" s="270"/>
      <c r="HB134" s="270"/>
      <c r="HC134" s="270"/>
      <c r="HD134" s="270"/>
      <c r="HE134" s="270"/>
      <c r="HF134" s="270"/>
      <c r="HG134" s="270"/>
      <c r="HH134" s="270"/>
      <c r="HI134" s="270"/>
      <c r="HJ134" s="270"/>
      <c r="HK134" s="270"/>
      <c r="HL134" s="270"/>
      <c r="HM134" s="270"/>
      <c r="HN134" s="270"/>
      <c r="HO134" s="270"/>
      <c r="HP134" s="270"/>
      <c r="HQ134" s="270"/>
      <c r="HR134" s="270"/>
      <c r="HS134" s="270"/>
      <c r="HT134" s="270"/>
      <c r="HU134" s="270"/>
      <c r="HV134" s="270"/>
      <c r="HW134" s="270"/>
      <c r="HX134" s="270"/>
      <c r="HY134" s="270"/>
      <c r="HZ134" s="270"/>
      <c r="IA134" s="270"/>
      <c r="IB134" s="270"/>
      <c r="IC134" s="270"/>
      <c r="ID134" s="270"/>
      <c r="IE134" s="270"/>
      <c r="IF134" s="270"/>
      <c r="IG134" s="270"/>
      <c r="IH134" s="270"/>
      <c r="II134" s="270"/>
      <c r="IJ134" s="270"/>
      <c r="IK134" s="270"/>
      <c r="IL134" s="270"/>
      <c r="IM134" s="270"/>
      <c r="IN134" s="270"/>
    </row>
    <row r="135" spans="1:248" s="465" customFormat="1" ht="23.25" customHeight="1">
      <c r="A135" s="460"/>
      <c r="B135" s="461" t="s">
        <v>1084</v>
      </c>
      <c r="C135" s="460"/>
      <c r="D135" s="460"/>
      <c r="E135" s="437"/>
      <c r="F135" s="460"/>
      <c r="G135" s="462"/>
      <c r="H135" s="460"/>
      <c r="I135" s="463"/>
      <c r="J135" s="464"/>
      <c r="K135" s="463"/>
      <c r="M135" s="466"/>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467"/>
      <c r="BO135" s="467"/>
      <c r="BP135" s="467"/>
      <c r="BQ135" s="467"/>
      <c r="BR135" s="467"/>
      <c r="BS135" s="467"/>
      <c r="BT135" s="467"/>
      <c r="BU135" s="467"/>
      <c r="BV135" s="467"/>
      <c r="BW135" s="467"/>
      <c r="BX135" s="467"/>
      <c r="BY135" s="467"/>
      <c r="BZ135" s="467"/>
      <c r="CA135" s="467"/>
      <c r="CB135" s="467"/>
      <c r="CC135" s="467"/>
      <c r="CD135" s="467"/>
      <c r="CE135" s="467"/>
      <c r="CF135" s="467"/>
      <c r="CG135" s="467"/>
      <c r="CH135" s="467"/>
      <c r="CI135" s="467"/>
      <c r="CJ135" s="467"/>
      <c r="CK135" s="467"/>
      <c r="CL135" s="467"/>
      <c r="CM135" s="467"/>
      <c r="CN135" s="467"/>
      <c r="CO135" s="467"/>
      <c r="CP135" s="467"/>
      <c r="CQ135" s="467"/>
      <c r="CR135" s="467"/>
      <c r="CS135" s="467"/>
      <c r="CT135" s="467"/>
      <c r="CU135" s="467"/>
      <c r="CV135" s="467"/>
      <c r="CW135" s="467"/>
      <c r="CX135" s="467"/>
      <c r="CY135" s="467"/>
      <c r="CZ135" s="467"/>
      <c r="DA135" s="467"/>
      <c r="DB135" s="467"/>
      <c r="DC135" s="467"/>
      <c r="DD135" s="467"/>
      <c r="DE135" s="467"/>
      <c r="DF135" s="467"/>
      <c r="DG135" s="467"/>
      <c r="DH135" s="467"/>
      <c r="DI135" s="467"/>
      <c r="DJ135" s="467"/>
      <c r="DK135" s="467"/>
      <c r="DL135" s="467"/>
      <c r="DM135" s="467"/>
      <c r="DN135" s="467"/>
      <c r="DO135" s="467"/>
      <c r="DP135" s="467"/>
      <c r="DQ135" s="467"/>
      <c r="DR135" s="467"/>
      <c r="DS135" s="467"/>
      <c r="DT135" s="467"/>
      <c r="DU135" s="467"/>
      <c r="DV135" s="467"/>
      <c r="DW135" s="467"/>
      <c r="DX135" s="467"/>
      <c r="DY135" s="467"/>
      <c r="DZ135" s="467"/>
      <c r="EA135" s="467"/>
      <c r="EB135" s="467"/>
      <c r="EC135" s="467"/>
      <c r="ED135" s="467"/>
      <c r="EE135" s="467"/>
      <c r="EF135" s="467"/>
      <c r="EG135" s="467"/>
      <c r="EH135" s="467"/>
      <c r="EI135" s="467"/>
      <c r="EJ135" s="467"/>
      <c r="EK135" s="467"/>
      <c r="EL135" s="467"/>
      <c r="EM135" s="467"/>
      <c r="EN135" s="467"/>
      <c r="EO135" s="467"/>
      <c r="EP135" s="467"/>
      <c r="EQ135" s="467"/>
      <c r="ER135" s="467"/>
      <c r="ES135" s="467"/>
      <c r="ET135" s="467"/>
      <c r="EU135" s="467"/>
      <c r="EV135" s="467"/>
      <c r="EW135" s="467"/>
      <c r="EX135" s="467"/>
      <c r="EY135" s="467"/>
      <c r="EZ135" s="467"/>
      <c r="FA135" s="467"/>
      <c r="FB135" s="467"/>
      <c r="FC135" s="467"/>
      <c r="FD135" s="467"/>
      <c r="FE135" s="467"/>
      <c r="FF135" s="467"/>
      <c r="FG135" s="467"/>
      <c r="FH135" s="467"/>
      <c r="FI135" s="467"/>
      <c r="FJ135" s="467"/>
      <c r="FK135" s="467"/>
      <c r="FL135" s="467"/>
      <c r="FM135" s="467"/>
      <c r="FN135" s="467"/>
      <c r="FO135" s="467"/>
      <c r="FP135" s="467"/>
      <c r="FQ135" s="467"/>
      <c r="FR135" s="467"/>
      <c r="FS135" s="467"/>
      <c r="FT135" s="467"/>
      <c r="FU135" s="467"/>
      <c r="FV135" s="467"/>
      <c r="FW135" s="467"/>
      <c r="FX135" s="467"/>
      <c r="FY135" s="467"/>
      <c r="FZ135" s="467"/>
      <c r="GA135" s="467"/>
      <c r="GB135" s="467"/>
      <c r="GC135" s="467"/>
      <c r="GD135" s="467"/>
      <c r="GE135" s="467"/>
      <c r="GF135" s="467"/>
      <c r="GG135" s="467"/>
      <c r="GH135" s="467"/>
      <c r="GI135" s="467"/>
      <c r="GJ135" s="467"/>
      <c r="GK135" s="467"/>
      <c r="GL135" s="467"/>
      <c r="GM135" s="467"/>
      <c r="GN135" s="467"/>
      <c r="GO135" s="467"/>
      <c r="GP135" s="467"/>
      <c r="GQ135" s="467"/>
      <c r="GR135" s="467"/>
      <c r="GS135" s="467"/>
      <c r="GT135" s="467"/>
      <c r="GU135" s="467"/>
      <c r="GV135" s="467"/>
      <c r="GW135" s="467"/>
      <c r="GX135" s="467"/>
      <c r="GY135" s="467"/>
      <c r="GZ135" s="467"/>
      <c r="HA135" s="467"/>
      <c r="HB135" s="467"/>
      <c r="HC135" s="467"/>
      <c r="HD135" s="467"/>
      <c r="HE135" s="467"/>
      <c r="HF135" s="467"/>
      <c r="HG135" s="467"/>
      <c r="HH135" s="467"/>
      <c r="HI135" s="467"/>
      <c r="HJ135" s="467"/>
      <c r="HK135" s="467"/>
      <c r="HL135" s="467"/>
      <c r="HM135" s="467"/>
      <c r="HN135" s="467"/>
      <c r="HO135" s="467"/>
      <c r="HP135" s="467"/>
      <c r="HQ135" s="467"/>
      <c r="HR135" s="467"/>
      <c r="HS135" s="467"/>
      <c r="HT135" s="467"/>
      <c r="HU135" s="467"/>
      <c r="HV135" s="467"/>
      <c r="HW135" s="467"/>
      <c r="HX135" s="467"/>
      <c r="HY135" s="467"/>
      <c r="HZ135" s="467"/>
      <c r="IA135" s="467"/>
      <c r="IB135" s="467"/>
      <c r="IC135" s="467"/>
      <c r="ID135" s="467"/>
      <c r="IE135" s="467"/>
      <c r="IF135" s="467"/>
      <c r="IG135" s="467"/>
      <c r="IH135" s="467"/>
      <c r="II135" s="467"/>
      <c r="IJ135" s="467"/>
      <c r="IK135" s="467"/>
      <c r="IL135" s="467"/>
      <c r="IM135" s="467"/>
      <c r="IN135" s="467"/>
    </row>
    <row r="136" spans="1:248" s="42" customFormat="1" ht="34.5" customHeight="1">
      <c r="A136" s="209"/>
      <c r="B136" s="450"/>
      <c r="C136" s="468" t="s">
        <v>1085</v>
      </c>
      <c r="D136" s="453"/>
      <c r="E136" s="454"/>
      <c r="F136" s="453"/>
      <c r="G136" s="438" t="s">
        <v>60</v>
      </c>
      <c r="H136" s="453"/>
      <c r="I136" s="439" t="s">
        <v>1180</v>
      </c>
      <c r="J136" s="440"/>
      <c r="K136" s="439" t="s">
        <v>1179</v>
      </c>
      <c r="M136" s="325"/>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0"/>
      <c r="BM136" s="270"/>
      <c r="BN136" s="270"/>
      <c r="BO136" s="270"/>
      <c r="BP136" s="270"/>
      <c r="BQ136" s="270"/>
      <c r="BR136" s="270"/>
      <c r="BS136" s="270"/>
      <c r="BT136" s="270"/>
      <c r="BU136" s="270"/>
      <c r="BV136" s="270"/>
      <c r="BW136" s="270"/>
      <c r="BX136" s="270"/>
      <c r="BY136" s="270"/>
      <c r="BZ136" s="270"/>
      <c r="CA136" s="270"/>
      <c r="CB136" s="270"/>
      <c r="CC136" s="270"/>
      <c r="CD136" s="270"/>
      <c r="CE136" s="270"/>
      <c r="CF136" s="270"/>
      <c r="CG136" s="270"/>
      <c r="CH136" s="270"/>
      <c r="CI136" s="270"/>
      <c r="CJ136" s="270"/>
      <c r="CK136" s="270"/>
      <c r="CL136" s="270"/>
      <c r="CM136" s="270"/>
      <c r="CN136" s="270"/>
      <c r="CO136" s="270"/>
      <c r="CP136" s="270"/>
      <c r="CQ136" s="270"/>
      <c r="CR136" s="270"/>
      <c r="CS136" s="270"/>
      <c r="CT136" s="270"/>
      <c r="CU136" s="270"/>
      <c r="CV136" s="270"/>
      <c r="CW136" s="270"/>
      <c r="CX136" s="270"/>
      <c r="CY136" s="270"/>
      <c r="CZ136" s="270"/>
      <c r="DA136" s="270"/>
      <c r="DB136" s="270"/>
      <c r="DC136" s="270"/>
      <c r="DD136" s="270"/>
      <c r="DE136" s="270"/>
      <c r="DF136" s="270"/>
      <c r="DG136" s="270"/>
      <c r="DH136" s="270"/>
      <c r="DI136" s="270"/>
      <c r="DJ136" s="270"/>
      <c r="DK136" s="270"/>
      <c r="DL136" s="270"/>
      <c r="DM136" s="270"/>
      <c r="DN136" s="270"/>
      <c r="DO136" s="270"/>
      <c r="DP136" s="270"/>
      <c r="DQ136" s="270"/>
      <c r="DR136" s="270"/>
      <c r="DS136" s="270"/>
      <c r="DT136" s="270"/>
      <c r="DU136" s="270"/>
      <c r="DV136" s="270"/>
      <c r="DW136" s="270"/>
      <c r="DX136" s="270"/>
      <c r="DY136" s="270"/>
      <c r="DZ136" s="270"/>
      <c r="EA136" s="270"/>
      <c r="EB136" s="270"/>
      <c r="EC136" s="270"/>
      <c r="ED136" s="270"/>
      <c r="EE136" s="270"/>
      <c r="EF136" s="270"/>
      <c r="EG136" s="270"/>
      <c r="EH136" s="270"/>
      <c r="EI136" s="270"/>
      <c r="EJ136" s="270"/>
      <c r="EK136" s="270"/>
      <c r="EL136" s="270"/>
      <c r="EM136" s="270"/>
      <c r="EN136" s="270"/>
      <c r="EO136" s="270"/>
      <c r="EP136" s="270"/>
      <c r="EQ136" s="270"/>
      <c r="ER136" s="270"/>
      <c r="ES136" s="270"/>
      <c r="ET136" s="270"/>
      <c r="EU136" s="270"/>
      <c r="EV136" s="270"/>
      <c r="EW136" s="270"/>
      <c r="EX136" s="270"/>
      <c r="EY136" s="270"/>
      <c r="EZ136" s="270"/>
      <c r="FA136" s="270"/>
      <c r="FB136" s="270"/>
      <c r="FC136" s="270"/>
      <c r="FD136" s="270"/>
      <c r="FE136" s="270"/>
      <c r="FF136" s="270"/>
      <c r="FG136" s="270"/>
      <c r="FH136" s="270"/>
      <c r="FI136" s="270"/>
      <c r="FJ136" s="270"/>
      <c r="FK136" s="270"/>
      <c r="FL136" s="270"/>
      <c r="FM136" s="270"/>
      <c r="FN136" s="270"/>
      <c r="FO136" s="270"/>
      <c r="FP136" s="270"/>
      <c r="FQ136" s="270"/>
      <c r="FR136" s="270"/>
      <c r="FS136" s="270"/>
      <c r="FT136" s="270"/>
      <c r="FU136" s="270"/>
      <c r="FV136" s="270"/>
      <c r="FW136" s="270"/>
      <c r="FX136" s="270"/>
      <c r="FY136" s="270"/>
      <c r="FZ136" s="270"/>
      <c r="GA136" s="270"/>
      <c r="GB136" s="270"/>
      <c r="GC136" s="270"/>
      <c r="GD136" s="270"/>
      <c r="GE136" s="270"/>
      <c r="GF136" s="270"/>
      <c r="GG136" s="270"/>
      <c r="GH136" s="270"/>
      <c r="GI136" s="270"/>
      <c r="GJ136" s="270"/>
      <c r="GK136" s="270"/>
      <c r="GL136" s="270"/>
      <c r="GM136" s="270"/>
      <c r="GN136" s="270"/>
      <c r="GO136" s="270"/>
      <c r="GP136" s="270"/>
      <c r="GQ136" s="270"/>
      <c r="GR136" s="270"/>
      <c r="GS136" s="270"/>
      <c r="GT136" s="270"/>
      <c r="GU136" s="270"/>
      <c r="GV136" s="270"/>
      <c r="GW136" s="270"/>
      <c r="GX136" s="270"/>
      <c r="GY136" s="270"/>
      <c r="GZ136" s="270"/>
      <c r="HA136" s="270"/>
      <c r="HB136" s="270"/>
      <c r="HC136" s="270"/>
      <c r="HD136" s="270"/>
      <c r="HE136" s="270"/>
      <c r="HF136" s="270"/>
      <c r="HG136" s="270"/>
      <c r="HH136" s="270"/>
      <c r="HI136" s="270"/>
      <c r="HJ136" s="270"/>
      <c r="HK136" s="270"/>
      <c r="HL136" s="270"/>
      <c r="HM136" s="270"/>
      <c r="HN136" s="270"/>
      <c r="HO136" s="270"/>
      <c r="HP136" s="270"/>
      <c r="HQ136" s="270"/>
      <c r="HR136" s="270"/>
      <c r="HS136" s="270"/>
      <c r="HT136" s="270"/>
      <c r="HU136" s="270"/>
      <c r="HV136" s="270"/>
      <c r="HW136" s="270"/>
      <c r="HX136" s="270"/>
      <c r="HY136" s="270"/>
      <c r="HZ136" s="270"/>
      <c r="IA136" s="270"/>
      <c r="IB136" s="270"/>
      <c r="IC136" s="270"/>
      <c r="ID136" s="270"/>
      <c r="IE136" s="270"/>
      <c r="IF136" s="270"/>
      <c r="IG136" s="270"/>
      <c r="IH136" s="270"/>
      <c r="II136" s="270"/>
      <c r="IJ136" s="270"/>
      <c r="IK136" s="270"/>
      <c r="IL136" s="270"/>
      <c r="IM136" s="270"/>
      <c r="IN136" s="270"/>
    </row>
    <row r="137" spans="1:248" s="42" customFormat="1" ht="15.75" customHeight="1" hidden="1">
      <c r="A137" s="209"/>
      <c r="B137" s="364" t="s">
        <v>943</v>
      </c>
      <c r="C137" s="469" t="s">
        <v>1086</v>
      </c>
      <c r="D137" s="469"/>
      <c r="E137" s="469"/>
      <c r="F137" s="469"/>
      <c r="G137" s="470" t="s">
        <v>1087</v>
      </c>
      <c r="H137" s="469"/>
      <c r="I137" s="58"/>
      <c r="J137" s="471"/>
      <c r="K137" s="58"/>
      <c r="M137" s="325"/>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70"/>
      <c r="BF137" s="270"/>
      <c r="BG137" s="270"/>
      <c r="BH137" s="270"/>
      <c r="BI137" s="270"/>
      <c r="BJ137" s="270"/>
      <c r="BK137" s="270"/>
      <c r="BL137" s="270"/>
      <c r="BM137" s="270"/>
      <c r="BN137" s="270"/>
      <c r="BO137" s="270"/>
      <c r="BP137" s="270"/>
      <c r="BQ137" s="270"/>
      <c r="BR137" s="270"/>
      <c r="BS137" s="270"/>
      <c r="BT137" s="270"/>
      <c r="BU137" s="270"/>
      <c r="BV137" s="270"/>
      <c r="BW137" s="270"/>
      <c r="BX137" s="270"/>
      <c r="BY137" s="270"/>
      <c r="BZ137" s="270"/>
      <c r="CA137" s="270"/>
      <c r="CB137" s="270"/>
      <c r="CC137" s="270"/>
      <c r="CD137" s="270"/>
      <c r="CE137" s="270"/>
      <c r="CF137" s="270"/>
      <c r="CG137" s="270"/>
      <c r="CH137" s="270"/>
      <c r="CI137" s="270"/>
      <c r="CJ137" s="270"/>
      <c r="CK137" s="270"/>
      <c r="CL137" s="270"/>
      <c r="CM137" s="270"/>
      <c r="CN137" s="270"/>
      <c r="CO137" s="270"/>
      <c r="CP137" s="270"/>
      <c r="CQ137" s="270"/>
      <c r="CR137" s="270"/>
      <c r="CS137" s="270"/>
      <c r="CT137" s="270"/>
      <c r="CU137" s="270"/>
      <c r="CV137" s="270"/>
      <c r="CW137" s="270"/>
      <c r="CX137" s="270"/>
      <c r="CY137" s="270"/>
      <c r="CZ137" s="270"/>
      <c r="DA137" s="270"/>
      <c r="DB137" s="270"/>
      <c r="DC137" s="270"/>
      <c r="DD137" s="270"/>
      <c r="DE137" s="270"/>
      <c r="DF137" s="270"/>
      <c r="DG137" s="270"/>
      <c r="DH137" s="270"/>
      <c r="DI137" s="270"/>
      <c r="DJ137" s="270"/>
      <c r="DK137" s="270"/>
      <c r="DL137" s="270"/>
      <c r="DM137" s="270"/>
      <c r="DN137" s="270"/>
      <c r="DO137" s="270"/>
      <c r="DP137" s="270"/>
      <c r="DQ137" s="270"/>
      <c r="DR137" s="270"/>
      <c r="DS137" s="270"/>
      <c r="DT137" s="270"/>
      <c r="DU137" s="270"/>
      <c r="DV137" s="270"/>
      <c r="DW137" s="270"/>
      <c r="DX137" s="270"/>
      <c r="DY137" s="270"/>
      <c r="DZ137" s="270"/>
      <c r="EA137" s="270"/>
      <c r="EB137" s="270"/>
      <c r="EC137" s="270"/>
      <c r="ED137" s="270"/>
      <c r="EE137" s="270"/>
      <c r="EF137" s="270"/>
      <c r="EG137" s="270"/>
      <c r="EH137" s="270"/>
      <c r="EI137" s="270"/>
      <c r="EJ137" s="270"/>
      <c r="EK137" s="270"/>
      <c r="EL137" s="270"/>
      <c r="EM137" s="270"/>
      <c r="EN137" s="270"/>
      <c r="EO137" s="270"/>
      <c r="EP137" s="270"/>
      <c r="EQ137" s="270"/>
      <c r="ER137" s="270"/>
      <c r="ES137" s="270"/>
      <c r="ET137" s="270"/>
      <c r="EU137" s="270"/>
      <c r="EV137" s="270"/>
      <c r="EW137" s="270"/>
      <c r="EX137" s="270"/>
      <c r="EY137" s="270"/>
      <c r="EZ137" s="270"/>
      <c r="FA137" s="270"/>
      <c r="FB137" s="270"/>
      <c r="FC137" s="270"/>
      <c r="FD137" s="270"/>
      <c r="FE137" s="270"/>
      <c r="FF137" s="270"/>
      <c r="FG137" s="270"/>
      <c r="FH137" s="270"/>
      <c r="FI137" s="270"/>
      <c r="FJ137" s="270"/>
      <c r="FK137" s="270"/>
      <c r="FL137" s="270"/>
      <c r="FM137" s="270"/>
      <c r="FN137" s="270"/>
      <c r="FO137" s="270"/>
      <c r="FP137" s="270"/>
      <c r="FQ137" s="270"/>
      <c r="FR137" s="270"/>
      <c r="FS137" s="270"/>
      <c r="FT137" s="270"/>
      <c r="FU137" s="270"/>
      <c r="FV137" s="270"/>
      <c r="FW137" s="270"/>
      <c r="FX137" s="270"/>
      <c r="FY137" s="270"/>
      <c r="FZ137" s="270"/>
      <c r="GA137" s="270"/>
      <c r="GB137" s="270"/>
      <c r="GC137" s="270"/>
      <c r="GD137" s="270"/>
      <c r="GE137" s="270"/>
      <c r="GF137" s="270"/>
      <c r="GG137" s="270"/>
      <c r="GH137" s="270"/>
      <c r="GI137" s="270"/>
      <c r="GJ137" s="270"/>
      <c r="GK137" s="270"/>
      <c r="GL137" s="270"/>
      <c r="GM137" s="270"/>
      <c r="GN137" s="270"/>
      <c r="GO137" s="270"/>
      <c r="GP137" s="270"/>
      <c r="GQ137" s="270"/>
      <c r="GR137" s="270"/>
      <c r="GS137" s="270"/>
      <c r="GT137" s="270"/>
      <c r="GU137" s="270"/>
      <c r="GV137" s="270"/>
      <c r="GW137" s="270"/>
      <c r="GX137" s="270"/>
      <c r="GY137" s="270"/>
      <c r="GZ137" s="270"/>
      <c r="HA137" s="270"/>
      <c r="HB137" s="270"/>
      <c r="HC137" s="270"/>
      <c r="HD137" s="270"/>
      <c r="HE137" s="270"/>
      <c r="HF137" s="270"/>
      <c r="HG137" s="270"/>
      <c r="HH137" s="270"/>
      <c r="HI137" s="270"/>
      <c r="HJ137" s="270"/>
      <c r="HK137" s="270"/>
      <c r="HL137" s="270"/>
      <c r="HM137" s="270"/>
      <c r="HN137" s="270"/>
      <c r="HO137" s="270"/>
      <c r="HP137" s="270"/>
      <c r="HQ137" s="270"/>
      <c r="HR137" s="270"/>
      <c r="HS137" s="270"/>
      <c r="HT137" s="270"/>
      <c r="HU137" s="270"/>
      <c r="HV137" s="270"/>
      <c r="HW137" s="270"/>
      <c r="HX137" s="270"/>
      <c r="HY137" s="270"/>
      <c r="HZ137" s="270"/>
      <c r="IA137" s="270"/>
      <c r="IB137" s="270"/>
      <c r="IC137" s="270"/>
      <c r="ID137" s="270"/>
      <c r="IE137" s="270"/>
      <c r="IF137" s="270"/>
      <c r="IG137" s="270"/>
      <c r="IH137" s="270"/>
      <c r="II137" s="270"/>
      <c r="IJ137" s="270"/>
      <c r="IK137" s="270"/>
      <c r="IL137" s="270"/>
      <c r="IM137" s="270"/>
      <c r="IN137" s="270"/>
    </row>
    <row r="138" spans="1:248" s="42" customFormat="1" ht="15.75" customHeight="1" hidden="1">
      <c r="A138" s="209"/>
      <c r="B138" s="364" t="s">
        <v>946</v>
      </c>
      <c r="C138" s="695" t="s">
        <v>1088</v>
      </c>
      <c r="D138" s="695"/>
      <c r="E138" s="695"/>
      <c r="F138" s="469"/>
      <c r="G138" s="470"/>
      <c r="H138" s="469"/>
      <c r="I138" s="58"/>
      <c r="J138" s="471"/>
      <c r="K138" s="58"/>
      <c r="M138" s="325"/>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c r="BS138" s="270"/>
      <c r="BT138" s="270"/>
      <c r="BU138" s="270"/>
      <c r="BV138" s="270"/>
      <c r="BW138" s="270"/>
      <c r="BX138" s="270"/>
      <c r="BY138" s="270"/>
      <c r="BZ138" s="270"/>
      <c r="CA138" s="270"/>
      <c r="CB138" s="270"/>
      <c r="CC138" s="270"/>
      <c r="CD138" s="270"/>
      <c r="CE138" s="270"/>
      <c r="CF138" s="270"/>
      <c r="CG138" s="270"/>
      <c r="CH138" s="270"/>
      <c r="CI138" s="270"/>
      <c r="CJ138" s="270"/>
      <c r="CK138" s="270"/>
      <c r="CL138" s="270"/>
      <c r="CM138" s="270"/>
      <c r="CN138" s="270"/>
      <c r="CO138" s="270"/>
      <c r="CP138" s="270"/>
      <c r="CQ138" s="270"/>
      <c r="CR138" s="270"/>
      <c r="CS138" s="270"/>
      <c r="CT138" s="270"/>
      <c r="CU138" s="270"/>
      <c r="CV138" s="270"/>
      <c r="CW138" s="270"/>
      <c r="CX138" s="270"/>
      <c r="CY138" s="270"/>
      <c r="CZ138" s="270"/>
      <c r="DA138" s="270"/>
      <c r="DB138" s="270"/>
      <c r="DC138" s="270"/>
      <c r="DD138" s="270"/>
      <c r="DE138" s="270"/>
      <c r="DF138" s="270"/>
      <c r="DG138" s="270"/>
      <c r="DH138" s="270"/>
      <c r="DI138" s="270"/>
      <c r="DJ138" s="270"/>
      <c r="DK138" s="270"/>
      <c r="DL138" s="270"/>
      <c r="DM138" s="270"/>
      <c r="DN138" s="270"/>
      <c r="DO138" s="270"/>
      <c r="DP138" s="270"/>
      <c r="DQ138" s="270"/>
      <c r="DR138" s="270"/>
      <c r="DS138" s="270"/>
      <c r="DT138" s="270"/>
      <c r="DU138" s="270"/>
      <c r="DV138" s="270"/>
      <c r="DW138" s="270"/>
      <c r="DX138" s="270"/>
      <c r="DY138" s="270"/>
      <c r="DZ138" s="270"/>
      <c r="EA138" s="270"/>
      <c r="EB138" s="270"/>
      <c r="EC138" s="270"/>
      <c r="ED138" s="270"/>
      <c r="EE138" s="270"/>
      <c r="EF138" s="270"/>
      <c r="EG138" s="270"/>
      <c r="EH138" s="270"/>
      <c r="EI138" s="270"/>
      <c r="EJ138" s="270"/>
      <c r="EK138" s="270"/>
      <c r="EL138" s="270"/>
      <c r="EM138" s="270"/>
      <c r="EN138" s="270"/>
      <c r="EO138" s="270"/>
      <c r="EP138" s="270"/>
      <c r="EQ138" s="270"/>
      <c r="ER138" s="270"/>
      <c r="ES138" s="270"/>
      <c r="ET138" s="270"/>
      <c r="EU138" s="270"/>
      <c r="EV138" s="270"/>
      <c r="EW138" s="270"/>
      <c r="EX138" s="270"/>
      <c r="EY138" s="270"/>
      <c r="EZ138" s="270"/>
      <c r="FA138" s="270"/>
      <c r="FB138" s="270"/>
      <c r="FC138" s="270"/>
      <c r="FD138" s="270"/>
      <c r="FE138" s="270"/>
      <c r="FF138" s="270"/>
      <c r="FG138" s="270"/>
      <c r="FH138" s="270"/>
      <c r="FI138" s="270"/>
      <c r="FJ138" s="270"/>
      <c r="FK138" s="270"/>
      <c r="FL138" s="270"/>
      <c r="FM138" s="270"/>
      <c r="FN138" s="270"/>
      <c r="FO138" s="270"/>
      <c r="FP138" s="270"/>
      <c r="FQ138" s="270"/>
      <c r="FR138" s="270"/>
      <c r="FS138" s="270"/>
      <c r="FT138" s="270"/>
      <c r="FU138" s="270"/>
      <c r="FV138" s="270"/>
      <c r="FW138" s="270"/>
      <c r="FX138" s="270"/>
      <c r="FY138" s="270"/>
      <c r="FZ138" s="270"/>
      <c r="GA138" s="270"/>
      <c r="GB138" s="270"/>
      <c r="GC138" s="270"/>
      <c r="GD138" s="270"/>
      <c r="GE138" s="270"/>
      <c r="GF138" s="270"/>
      <c r="GG138" s="270"/>
      <c r="GH138" s="270"/>
      <c r="GI138" s="270"/>
      <c r="GJ138" s="270"/>
      <c r="GK138" s="270"/>
      <c r="GL138" s="270"/>
      <c r="GM138" s="270"/>
      <c r="GN138" s="270"/>
      <c r="GO138" s="270"/>
      <c r="GP138" s="270"/>
      <c r="GQ138" s="270"/>
      <c r="GR138" s="270"/>
      <c r="GS138" s="270"/>
      <c r="GT138" s="270"/>
      <c r="GU138" s="270"/>
      <c r="GV138" s="270"/>
      <c r="GW138" s="270"/>
      <c r="GX138" s="270"/>
      <c r="GY138" s="270"/>
      <c r="GZ138" s="270"/>
      <c r="HA138" s="270"/>
      <c r="HB138" s="270"/>
      <c r="HC138" s="270"/>
      <c r="HD138" s="270"/>
      <c r="HE138" s="270"/>
      <c r="HF138" s="270"/>
      <c r="HG138" s="270"/>
      <c r="HH138" s="270"/>
      <c r="HI138" s="270"/>
      <c r="HJ138" s="270"/>
      <c r="HK138" s="270"/>
      <c r="HL138" s="270"/>
      <c r="HM138" s="270"/>
      <c r="HN138" s="270"/>
      <c r="HO138" s="270"/>
      <c r="HP138" s="270"/>
      <c r="HQ138" s="270"/>
      <c r="HR138" s="270"/>
      <c r="HS138" s="270"/>
      <c r="HT138" s="270"/>
      <c r="HU138" s="270"/>
      <c r="HV138" s="270"/>
      <c r="HW138" s="270"/>
      <c r="HX138" s="270"/>
      <c r="HY138" s="270"/>
      <c r="HZ138" s="270"/>
      <c r="IA138" s="270"/>
      <c r="IB138" s="270"/>
      <c r="IC138" s="270"/>
      <c r="ID138" s="270"/>
      <c r="IE138" s="270"/>
      <c r="IF138" s="270"/>
      <c r="IG138" s="270"/>
      <c r="IH138" s="270"/>
      <c r="II138" s="270"/>
      <c r="IJ138" s="270"/>
      <c r="IK138" s="270"/>
      <c r="IL138" s="270"/>
      <c r="IM138" s="270"/>
      <c r="IN138" s="270"/>
    </row>
    <row r="139" spans="1:248" s="42" customFormat="1" ht="15.75" customHeight="1" hidden="1">
      <c r="A139" s="209"/>
      <c r="B139" s="364" t="s">
        <v>949</v>
      </c>
      <c r="C139" s="695" t="s">
        <v>1089</v>
      </c>
      <c r="D139" s="695"/>
      <c r="E139" s="695"/>
      <c r="F139" s="469"/>
      <c r="G139" s="470"/>
      <c r="H139" s="469"/>
      <c r="I139" s="58"/>
      <c r="J139" s="471"/>
      <c r="K139" s="58"/>
      <c r="M139" s="325"/>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c r="BO139" s="270"/>
      <c r="BP139" s="270"/>
      <c r="BQ139" s="270"/>
      <c r="BR139" s="270"/>
      <c r="BS139" s="270"/>
      <c r="BT139" s="270"/>
      <c r="BU139" s="270"/>
      <c r="BV139" s="270"/>
      <c r="BW139" s="270"/>
      <c r="BX139" s="270"/>
      <c r="BY139" s="270"/>
      <c r="BZ139" s="270"/>
      <c r="CA139" s="270"/>
      <c r="CB139" s="270"/>
      <c r="CC139" s="270"/>
      <c r="CD139" s="270"/>
      <c r="CE139" s="270"/>
      <c r="CF139" s="270"/>
      <c r="CG139" s="270"/>
      <c r="CH139" s="270"/>
      <c r="CI139" s="270"/>
      <c r="CJ139" s="270"/>
      <c r="CK139" s="270"/>
      <c r="CL139" s="270"/>
      <c r="CM139" s="270"/>
      <c r="CN139" s="270"/>
      <c r="CO139" s="270"/>
      <c r="CP139" s="270"/>
      <c r="CQ139" s="270"/>
      <c r="CR139" s="270"/>
      <c r="CS139" s="270"/>
      <c r="CT139" s="270"/>
      <c r="CU139" s="270"/>
      <c r="CV139" s="270"/>
      <c r="CW139" s="270"/>
      <c r="CX139" s="270"/>
      <c r="CY139" s="270"/>
      <c r="CZ139" s="270"/>
      <c r="DA139" s="270"/>
      <c r="DB139" s="270"/>
      <c r="DC139" s="270"/>
      <c r="DD139" s="270"/>
      <c r="DE139" s="270"/>
      <c r="DF139" s="270"/>
      <c r="DG139" s="270"/>
      <c r="DH139" s="270"/>
      <c r="DI139" s="270"/>
      <c r="DJ139" s="270"/>
      <c r="DK139" s="270"/>
      <c r="DL139" s="270"/>
      <c r="DM139" s="270"/>
      <c r="DN139" s="270"/>
      <c r="DO139" s="270"/>
      <c r="DP139" s="270"/>
      <c r="DQ139" s="270"/>
      <c r="DR139" s="270"/>
      <c r="DS139" s="270"/>
      <c r="DT139" s="270"/>
      <c r="DU139" s="270"/>
      <c r="DV139" s="270"/>
      <c r="DW139" s="270"/>
      <c r="DX139" s="270"/>
      <c r="DY139" s="270"/>
      <c r="DZ139" s="270"/>
      <c r="EA139" s="270"/>
      <c r="EB139" s="270"/>
      <c r="EC139" s="270"/>
      <c r="ED139" s="270"/>
      <c r="EE139" s="270"/>
      <c r="EF139" s="270"/>
      <c r="EG139" s="270"/>
      <c r="EH139" s="270"/>
      <c r="EI139" s="270"/>
      <c r="EJ139" s="270"/>
      <c r="EK139" s="270"/>
      <c r="EL139" s="270"/>
      <c r="EM139" s="270"/>
      <c r="EN139" s="270"/>
      <c r="EO139" s="270"/>
      <c r="EP139" s="270"/>
      <c r="EQ139" s="270"/>
      <c r="ER139" s="270"/>
      <c r="ES139" s="270"/>
      <c r="ET139" s="270"/>
      <c r="EU139" s="270"/>
      <c r="EV139" s="270"/>
      <c r="EW139" s="270"/>
      <c r="EX139" s="270"/>
      <c r="EY139" s="270"/>
      <c r="EZ139" s="270"/>
      <c r="FA139" s="270"/>
      <c r="FB139" s="270"/>
      <c r="FC139" s="270"/>
      <c r="FD139" s="270"/>
      <c r="FE139" s="270"/>
      <c r="FF139" s="270"/>
      <c r="FG139" s="270"/>
      <c r="FH139" s="270"/>
      <c r="FI139" s="270"/>
      <c r="FJ139" s="270"/>
      <c r="FK139" s="270"/>
      <c r="FL139" s="270"/>
      <c r="FM139" s="270"/>
      <c r="FN139" s="270"/>
      <c r="FO139" s="270"/>
      <c r="FP139" s="270"/>
      <c r="FQ139" s="270"/>
      <c r="FR139" s="270"/>
      <c r="FS139" s="270"/>
      <c r="FT139" s="270"/>
      <c r="FU139" s="270"/>
      <c r="FV139" s="270"/>
      <c r="FW139" s="270"/>
      <c r="FX139" s="270"/>
      <c r="FY139" s="270"/>
      <c r="FZ139" s="270"/>
      <c r="GA139" s="270"/>
      <c r="GB139" s="270"/>
      <c r="GC139" s="270"/>
      <c r="GD139" s="270"/>
      <c r="GE139" s="270"/>
      <c r="GF139" s="270"/>
      <c r="GG139" s="270"/>
      <c r="GH139" s="270"/>
      <c r="GI139" s="270"/>
      <c r="GJ139" s="270"/>
      <c r="GK139" s="270"/>
      <c r="GL139" s="270"/>
      <c r="GM139" s="270"/>
      <c r="GN139" s="270"/>
      <c r="GO139" s="270"/>
      <c r="GP139" s="270"/>
      <c r="GQ139" s="270"/>
      <c r="GR139" s="270"/>
      <c r="GS139" s="270"/>
      <c r="GT139" s="270"/>
      <c r="GU139" s="270"/>
      <c r="GV139" s="270"/>
      <c r="GW139" s="270"/>
      <c r="GX139" s="270"/>
      <c r="GY139" s="270"/>
      <c r="GZ139" s="270"/>
      <c r="HA139" s="270"/>
      <c r="HB139" s="270"/>
      <c r="HC139" s="270"/>
      <c r="HD139" s="270"/>
      <c r="HE139" s="270"/>
      <c r="HF139" s="270"/>
      <c r="HG139" s="270"/>
      <c r="HH139" s="270"/>
      <c r="HI139" s="270"/>
      <c r="HJ139" s="270"/>
      <c r="HK139" s="270"/>
      <c r="HL139" s="270"/>
      <c r="HM139" s="270"/>
      <c r="HN139" s="270"/>
      <c r="HO139" s="270"/>
      <c r="HP139" s="270"/>
      <c r="HQ139" s="270"/>
      <c r="HR139" s="270"/>
      <c r="HS139" s="270"/>
      <c r="HT139" s="270"/>
      <c r="HU139" s="270"/>
      <c r="HV139" s="270"/>
      <c r="HW139" s="270"/>
      <c r="HX139" s="270"/>
      <c r="HY139" s="270"/>
      <c r="HZ139" s="270"/>
      <c r="IA139" s="270"/>
      <c r="IB139" s="270"/>
      <c r="IC139" s="270"/>
      <c r="ID139" s="270"/>
      <c r="IE139" s="270"/>
      <c r="IF139" s="270"/>
      <c r="IG139" s="270"/>
      <c r="IH139" s="270"/>
      <c r="II139" s="270"/>
      <c r="IJ139" s="270"/>
      <c r="IK139" s="270"/>
      <c r="IL139" s="270"/>
      <c r="IM139" s="270"/>
      <c r="IN139" s="270"/>
    </row>
    <row r="140" spans="1:248" s="42" customFormat="1" ht="15.75" customHeight="1" hidden="1">
      <c r="A140" s="209"/>
      <c r="B140" s="364" t="s">
        <v>952</v>
      </c>
      <c r="C140" s="469" t="s">
        <v>1090</v>
      </c>
      <c r="D140" s="469"/>
      <c r="E140" s="469"/>
      <c r="F140" s="469"/>
      <c r="G140" s="470"/>
      <c r="H140" s="469"/>
      <c r="I140" s="58"/>
      <c r="J140" s="471"/>
      <c r="K140" s="58"/>
      <c r="M140" s="325"/>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c r="BA140" s="270"/>
      <c r="BB140" s="270"/>
      <c r="BC140" s="270"/>
      <c r="BD140" s="270"/>
      <c r="BE140" s="270"/>
      <c r="BF140" s="270"/>
      <c r="BG140" s="270"/>
      <c r="BH140" s="270"/>
      <c r="BI140" s="270"/>
      <c r="BJ140" s="270"/>
      <c r="BK140" s="270"/>
      <c r="BL140" s="270"/>
      <c r="BM140" s="270"/>
      <c r="BN140" s="270"/>
      <c r="BO140" s="270"/>
      <c r="BP140" s="270"/>
      <c r="BQ140" s="270"/>
      <c r="BR140" s="270"/>
      <c r="BS140" s="270"/>
      <c r="BT140" s="270"/>
      <c r="BU140" s="270"/>
      <c r="BV140" s="270"/>
      <c r="BW140" s="270"/>
      <c r="BX140" s="270"/>
      <c r="BY140" s="270"/>
      <c r="BZ140" s="270"/>
      <c r="CA140" s="270"/>
      <c r="CB140" s="270"/>
      <c r="CC140" s="270"/>
      <c r="CD140" s="270"/>
      <c r="CE140" s="270"/>
      <c r="CF140" s="270"/>
      <c r="CG140" s="270"/>
      <c r="CH140" s="270"/>
      <c r="CI140" s="270"/>
      <c r="CJ140" s="270"/>
      <c r="CK140" s="270"/>
      <c r="CL140" s="270"/>
      <c r="CM140" s="270"/>
      <c r="CN140" s="270"/>
      <c r="CO140" s="270"/>
      <c r="CP140" s="270"/>
      <c r="CQ140" s="270"/>
      <c r="CR140" s="270"/>
      <c r="CS140" s="270"/>
      <c r="CT140" s="270"/>
      <c r="CU140" s="270"/>
      <c r="CV140" s="270"/>
      <c r="CW140" s="270"/>
      <c r="CX140" s="270"/>
      <c r="CY140" s="270"/>
      <c r="CZ140" s="270"/>
      <c r="DA140" s="270"/>
      <c r="DB140" s="270"/>
      <c r="DC140" s="270"/>
      <c r="DD140" s="270"/>
      <c r="DE140" s="270"/>
      <c r="DF140" s="270"/>
      <c r="DG140" s="270"/>
      <c r="DH140" s="270"/>
      <c r="DI140" s="270"/>
      <c r="DJ140" s="270"/>
      <c r="DK140" s="270"/>
      <c r="DL140" s="270"/>
      <c r="DM140" s="270"/>
      <c r="DN140" s="270"/>
      <c r="DO140" s="270"/>
      <c r="DP140" s="270"/>
      <c r="DQ140" s="270"/>
      <c r="DR140" s="270"/>
      <c r="DS140" s="270"/>
      <c r="DT140" s="270"/>
      <c r="DU140" s="270"/>
      <c r="DV140" s="270"/>
      <c r="DW140" s="270"/>
      <c r="DX140" s="270"/>
      <c r="DY140" s="270"/>
      <c r="DZ140" s="270"/>
      <c r="EA140" s="270"/>
      <c r="EB140" s="270"/>
      <c r="EC140" s="270"/>
      <c r="ED140" s="270"/>
      <c r="EE140" s="270"/>
      <c r="EF140" s="270"/>
      <c r="EG140" s="270"/>
      <c r="EH140" s="270"/>
      <c r="EI140" s="270"/>
      <c r="EJ140" s="270"/>
      <c r="EK140" s="270"/>
      <c r="EL140" s="270"/>
      <c r="EM140" s="270"/>
      <c r="EN140" s="270"/>
      <c r="EO140" s="270"/>
      <c r="EP140" s="270"/>
      <c r="EQ140" s="270"/>
      <c r="ER140" s="270"/>
      <c r="ES140" s="270"/>
      <c r="ET140" s="270"/>
      <c r="EU140" s="270"/>
      <c r="EV140" s="270"/>
      <c r="EW140" s="270"/>
      <c r="EX140" s="270"/>
      <c r="EY140" s="270"/>
      <c r="EZ140" s="270"/>
      <c r="FA140" s="270"/>
      <c r="FB140" s="270"/>
      <c r="FC140" s="270"/>
      <c r="FD140" s="270"/>
      <c r="FE140" s="270"/>
      <c r="FF140" s="270"/>
      <c r="FG140" s="270"/>
      <c r="FH140" s="270"/>
      <c r="FI140" s="270"/>
      <c r="FJ140" s="270"/>
      <c r="FK140" s="270"/>
      <c r="FL140" s="270"/>
      <c r="FM140" s="270"/>
      <c r="FN140" s="270"/>
      <c r="FO140" s="270"/>
      <c r="FP140" s="270"/>
      <c r="FQ140" s="270"/>
      <c r="FR140" s="270"/>
      <c r="FS140" s="270"/>
      <c r="FT140" s="270"/>
      <c r="FU140" s="270"/>
      <c r="FV140" s="270"/>
      <c r="FW140" s="270"/>
      <c r="FX140" s="270"/>
      <c r="FY140" s="270"/>
      <c r="FZ140" s="270"/>
      <c r="GA140" s="270"/>
      <c r="GB140" s="270"/>
      <c r="GC140" s="270"/>
      <c r="GD140" s="270"/>
      <c r="GE140" s="270"/>
      <c r="GF140" s="270"/>
      <c r="GG140" s="270"/>
      <c r="GH140" s="270"/>
      <c r="GI140" s="270"/>
      <c r="GJ140" s="270"/>
      <c r="GK140" s="270"/>
      <c r="GL140" s="270"/>
      <c r="GM140" s="270"/>
      <c r="GN140" s="270"/>
      <c r="GO140" s="270"/>
      <c r="GP140" s="270"/>
      <c r="GQ140" s="270"/>
      <c r="GR140" s="270"/>
      <c r="GS140" s="270"/>
      <c r="GT140" s="270"/>
      <c r="GU140" s="270"/>
      <c r="GV140" s="270"/>
      <c r="GW140" s="270"/>
      <c r="GX140" s="270"/>
      <c r="GY140" s="270"/>
      <c r="GZ140" s="270"/>
      <c r="HA140" s="270"/>
      <c r="HB140" s="270"/>
      <c r="HC140" s="270"/>
      <c r="HD140" s="270"/>
      <c r="HE140" s="270"/>
      <c r="HF140" s="270"/>
      <c r="HG140" s="270"/>
      <c r="HH140" s="270"/>
      <c r="HI140" s="270"/>
      <c r="HJ140" s="270"/>
      <c r="HK140" s="270"/>
      <c r="HL140" s="270"/>
      <c r="HM140" s="270"/>
      <c r="HN140" s="270"/>
      <c r="HO140" s="270"/>
      <c r="HP140" s="270"/>
      <c r="HQ140" s="270"/>
      <c r="HR140" s="270"/>
      <c r="HS140" s="270"/>
      <c r="HT140" s="270"/>
      <c r="HU140" s="270"/>
      <c r="HV140" s="270"/>
      <c r="HW140" s="270"/>
      <c r="HX140" s="270"/>
      <c r="HY140" s="270"/>
      <c r="HZ140" s="270"/>
      <c r="IA140" s="270"/>
      <c r="IB140" s="270"/>
      <c r="IC140" s="270"/>
      <c r="ID140" s="270"/>
      <c r="IE140" s="270"/>
      <c r="IF140" s="270"/>
      <c r="IG140" s="270"/>
      <c r="IH140" s="270"/>
      <c r="II140" s="270"/>
      <c r="IJ140" s="270"/>
      <c r="IK140" s="270"/>
      <c r="IL140" s="270"/>
      <c r="IM140" s="270"/>
      <c r="IN140" s="270"/>
    </row>
    <row r="141" spans="1:248" s="42" customFormat="1" ht="15.75" customHeight="1">
      <c r="A141" s="209"/>
      <c r="B141" s="364" t="s">
        <v>993</v>
      </c>
      <c r="C141" s="469" t="s">
        <v>1091</v>
      </c>
      <c r="D141" s="469"/>
      <c r="E141" s="469"/>
      <c r="F141" s="469"/>
      <c r="G141" s="470"/>
      <c r="H141" s="469"/>
      <c r="I141" s="22"/>
      <c r="J141" s="23"/>
      <c r="K141" s="472"/>
      <c r="M141" s="325"/>
      <c r="V141" s="270"/>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c r="BS141" s="270"/>
      <c r="BT141" s="270"/>
      <c r="BU141" s="270"/>
      <c r="BV141" s="270"/>
      <c r="BW141" s="270"/>
      <c r="BX141" s="270"/>
      <c r="BY141" s="270"/>
      <c r="BZ141" s="270"/>
      <c r="CA141" s="270"/>
      <c r="CB141" s="270"/>
      <c r="CC141" s="270"/>
      <c r="CD141" s="270"/>
      <c r="CE141" s="270"/>
      <c r="CF141" s="270"/>
      <c r="CG141" s="270"/>
      <c r="CH141" s="270"/>
      <c r="CI141" s="270"/>
      <c r="CJ141" s="270"/>
      <c r="CK141" s="270"/>
      <c r="CL141" s="270"/>
      <c r="CM141" s="270"/>
      <c r="CN141" s="270"/>
      <c r="CO141" s="270"/>
      <c r="CP141" s="270"/>
      <c r="CQ141" s="270"/>
      <c r="CR141" s="270"/>
      <c r="CS141" s="270"/>
      <c r="CT141" s="270"/>
      <c r="CU141" s="270"/>
      <c r="CV141" s="270"/>
      <c r="CW141" s="270"/>
      <c r="CX141" s="270"/>
      <c r="CY141" s="270"/>
      <c r="CZ141" s="270"/>
      <c r="DA141" s="270"/>
      <c r="DB141" s="270"/>
      <c r="DC141" s="270"/>
      <c r="DD141" s="270"/>
      <c r="DE141" s="270"/>
      <c r="DF141" s="270"/>
      <c r="DG141" s="270"/>
      <c r="DH141" s="270"/>
      <c r="DI141" s="270"/>
      <c r="DJ141" s="270"/>
      <c r="DK141" s="270"/>
      <c r="DL141" s="270"/>
      <c r="DM141" s="270"/>
      <c r="DN141" s="270"/>
      <c r="DO141" s="270"/>
      <c r="DP141" s="270"/>
      <c r="DQ141" s="270"/>
      <c r="DR141" s="270"/>
      <c r="DS141" s="270"/>
      <c r="DT141" s="270"/>
      <c r="DU141" s="270"/>
      <c r="DV141" s="270"/>
      <c r="DW141" s="270"/>
      <c r="DX141" s="270"/>
      <c r="DY141" s="270"/>
      <c r="DZ141" s="270"/>
      <c r="EA141" s="270"/>
      <c r="EB141" s="270"/>
      <c r="EC141" s="270"/>
      <c r="ED141" s="270"/>
      <c r="EE141" s="270"/>
      <c r="EF141" s="270"/>
      <c r="EG141" s="270"/>
      <c r="EH141" s="270"/>
      <c r="EI141" s="270"/>
      <c r="EJ141" s="270"/>
      <c r="EK141" s="270"/>
      <c r="EL141" s="270"/>
      <c r="EM141" s="270"/>
      <c r="EN141" s="270"/>
      <c r="EO141" s="270"/>
      <c r="EP141" s="270"/>
      <c r="EQ141" s="270"/>
      <c r="ER141" s="270"/>
      <c r="ES141" s="270"/>
      <c r="ET141" s="270"/>
      <c r="EU141" s="270"/>
      <c r="EV141" s="270"/>
      <c r="EW141" s="270"/>
      <c r="EX141" s="270"/>
      <c r="EY141" s="270"/>
      <c r="EZ141" s="270"/>
      <c r="FA141" s="270"/>
      <c r="FB141" s="270"/>
      <c r="FC141" s="270"/>
      <c r="FD141" s="270"/>
      <c r="FE141" s="270"/>
      <c r="FF141" s="270"/>
      <c r="FG141" s="270"/>
      <c r="FH141" s="270"/>
      <c r="FI141" s="270"/>
      <c r="FJ141" s="270"/>
      <c r="FK141" s="270"/>
      <c r="FL141" s="270"/>
      <c r="FM141" s="270"/>
      <c r="FN141" s="270"/>
      <c r="FO141" s="270"/>
      <c r="FP141" s="270"/>
      <c r="FQ141" s="270"/>
      <c r="FR141" s="270"/>
      <c r="FS141" s="270"/>
      <c r="FT141" s="270"/>
      <c r="FU141" s="270"/>
      <c r="FV141" s="270"/>
      <c r="FW141" s="270"/>
      <c r="FX141" s="270"/>
      <c r="FY141" s="270"/>
      <c r="FZ141" s="270"/>
      <c r="GA141" s="270"/>
      <c r="GB141" s="270"/>
      <c r="GC141" s="270"/>
      <c r="GD141" s="270"/>
      <c r="GE141" s="270"/>
      <c r="GF141" s="270"/>
      <c r="GG141" s="270"/>
      <c r="GH141" s="270"/>
      <c r="GI141" s="270"/>
      <c r="GJ141" s="270"/>
      <c r="GK141" s="270"/>
      <c r="GL141" s="270"/>
      <c r="GM141" s="270"/>
      <c r="GN141" s="270"/>
      <c r="GO141" s="270"/>
      <c r="GP141" s="270"/>
      <c r="GQ141" s="270"/>
      <c r="GR141" s="270"/>
      <c r="GS141" s="270"/>
      <c r="GT141" s="270"/>
      <c r="GU141" s="270"/>
      <c r="GV141" s="270"/>
      <c r="GW141" s="270"/>
      <c r="GX141" s="270"/>
      <c r="GY141" s="270"/>
      <c r="GZ141" s="270"/>
      <c r="HA141" s="270"/>
      <c r="HB141" s="270"/>
      <c r="HC141" s="270"/>
      <c r="HD141" s="270"/>
      <c r="HE141" s="270"/>
      <c r="HF141" s="270"/>
      <c r="HG141" s="270"/>
      <c r="HH141" s="270"/>
      <c r="HI141" s="270"/>
      <c r="HJ141" s="270"/>
      <c r="HK141" s="270"/>
      <c r="HL141" s="270"/>
      <c r="HM141" s="270"/>
      <c r="HN141" s="270"/>
      <c r="HO141" s="270"/>
      <c r="HP141" s="270"/>
      <c r="HQ141" s="270"/>
      <c r="HR141" s="270"/>
      <c r="HS141" s="270"/>
      <c r="HT141" s="270"/>
      <c r="HU141" s="270"/>
      <c r="HV141" s="270"/>
      <c r="HW141" s="270"/>
      <c r="HX141" s="270"/>
      <c r="HY141" s="270"/>
      <c r="HZ141" s="270"/>
      <c r="IA141" s="270"/>
      <c r="IB141" s="270"/>
      <c r="IC141" s="270"/>
      <c r="ID141" s="270"/>
      <c r="IE141" s="270"/>
      <c r="IF141" s="270"/>
      <c r="IG141" s="270"/>
      <c r="IH141" s="270"/>
      <c r="II141" s="270"/>
      <c r="IJ141" s="270"/>
      <c r="IK141" s="270"/>
      <c r="IL141" s="270"/>
      <c r="IM141" s="270"/>
      <c r="IN141" s="270"/>
    </row>
    <row r="142" spans="1:248" s="42" customFormat="1" ht="15.75" customHeight="1" hidden="1">
      <c r="A142" s="209"/>
      <c r="B142" s="364" t="s">
        <v>995</v>
      </c>
      <c r="C142" s="469" t="s">
        <v>1092</v>
      </c>
      <c r="D142" s="469"/>
      <c r="E142" s="469"/>
      <c r="F142" s="469"/>
      <c r="G142" s="470"/>
      <c r="H142" s="469"/>
      <c r="I142" s="26"/>
      <c r="J142" s="26"/>
      <c r="K142" s="26"/>
      <c r="M142" s="325"/>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c r="BS142" s="270"/>
      <c r="BT142" s="270"/>
      <c r="BU142" s="270"/>
      <c r="BV142" s="270"/>
      <c r="BW142" s="270"/>
      <c r="BX142" s="270"/>
      <c r="BY142" s="270"/>
      <c r="BZ142" s="270"/>
      <c r="CA142" s="270"/>
      <c r="CB142" s="270"/>
      <c r="CC142" s="270"/>
      <c r="CD142" s="270"/>
      <c r="CE142" s="270"/>
      <c r="CF142" s="270"/>
      <c r="CG142" s="270"/>
      <c r="CH142" s="270"/>
      <c r="CI142" s="270"/>
      <c r="CJ142" s="270"/>
      <c r="CK142" s="270"/>
      <c r="CL142" s="270"/>
      <c r="CM142" s="270"/>
      <c r="CN142" s="270"/>
      <c r="CO142" s="270"/>
      <c r="CP142" s="270"/>
      <c r="CQ142" s="270"/>
      <c r="CR142" s="270"/>
      <c r="CS142" s="270"/>
      <c r="CT142" s="270"/>
      <c r="CU142" s="270"/>
      <c r="CV142" s="270"/>
      <c r="CW142" s="270"/>
      <c r="CX142" s="270"/>
      <c r="CY142" s="270"/>
      <c r="CZ142" s="270"/>
      <c r="DA142" s="270"/>
      <c r="DB142" s="270"/>
      <c r="DC142" s="270"/>
      <c r="DD142" s="270"/>
      <c r="DE142" s="270"/>
      <c r="DF142" s="270"/>
      <c r="DG142" s="270"/>
      <c r="DH142" s="270"/>
      <c r="DI142" s="270"/>
      <c r="DJ142" s="270"/>
      <c r="DK142" s="270"/>
      <c r="DL142" s="270"/>
      <c r="DM142" s="270"/>
      <c r="DN142" s="270"/>
      <c r="DO142" s="270"/>
      <c r="DP142" s="270"/>
      <c r="DQ142" s="270"/>
      <c r="DR142" s="270"/>
      <c r="DS142" s="270"/>
      <c r="DT142" s="270"/>
      <c r="DU142" s="270"/>
      <c r="DV142" s="270"/>
      <c r="DW142" s="270"/>
      <c r="DX142" s="270"/>
      <c r="DY142" s="270"/>
      <c r="DZ142" s="270"/>
      <c r="EA142" s="270"/>
      <c r="EB142" s="270"/>
      <c r="EC142" s="270"/>
      <c r="ED142" s="270"/>
      <c r="EE142" s="270"/>
      <c r="EF142" s="270"/>
      <c r="EG142" s="270"/>
      <c r="EH142" s="270"/>
      <c r="EI142" s="270"/>
      <c r="EJ142" s="270"/>
      <c r="EK142" s="270"/>
      <c r="EL142" s="270"/>
      <c r="EM142" s="270"/>
      <c r="EN142" s="270"/>
      <c r="EO142" s="270"/>
      <c r="EP142" s="270"/>
      <c r="EQ142" s="270"/>
      <c r="ER142" s="270"/>
      <c r="ES142" s="270"/>
      <c r="ET142" s="270"/>
      <c r="EU142" s="270"/>
      <c r="EV142" s="270"/>
      <c r="EW142" s="270"/>
      <c r="EX142" s="270"/>
      <c r="EY142" s="270"/>
      <c r="EZ142" s="270"/>
      <c r="FA142" s="270"/>
      <c r="FB142" s="270"/>
      <c r="FC142" s="270"/>
      <c r="FD142" s="270"/>
      <c r="FE142" s="270"/>
      <c r="FF142" s="270"/>
      <c r="FG142" s="270"/>
      <c r="FH142" s="270"/>
      <c r="FI142" s="270"/>
      <c r="FJ142" s="270"/>
      <c r="FK142" s="270"/>
      <c r="FL142" s="270"/>
      <c r="FM142" s="270"/>
      <c r="FN142" s="270"/>
      <c r="FO142" s="270"/>
      <c r="FP142" s="270"/>
      <c r="FQ142" s="270"/>
      <c r="FR142" s="270"/>
      <c r="FS142" s="270"/>
      <c r="FT142" s="270"/>
      <c r="FU142" s="270"/>
      <c r="FV142" s="270"/>
      <c r="FW142" s="270"/>
      <c r="FX142" s="270"/>
      <c r="FY142" s="270"/>
      <c r="FZ142" s="270"/>
      <c r="GA142" s="270"/>
      <c r="GB142" s="270"/>
      <c r="GC142" s="270"/>
      <c r="GD142" s="270"/>
      <c r="GE142" s="270"/>
      <c r="GF142" s="270"/>
      <c r="GG142" s="270"/>
      <c r="GH142" s="270"/>
      <c r="GI142" s="270"/>
      <c r="GJ142" s="270"/>
      <c r="GK142" s="270"/>
      <c r="GL142" s="270"/>
      <c r="GM142" s="270"/>
      <c r="GN142" s="270"/>
      <c r="GO142" s="270"/>
      <c r="GP142" s="270"/>
      <c r="GQ142" s="270"/>
      <c r="GR142" s="270"/>
      <c r="GS142" s="270"/>
      <c r="GT142" s="270"/>
      <c r="GU142" s="270"/>
      <c r="GV142" s="270"/>
      <c r="GW142" s="270"/>
      <c r="GX142" s="270"/>
      <c r="GY142" s="270"/>
      <c r="GZ142" s="270"/>
      <c r="HA142" s="270"/>
      <c r="HB142" s="270"/>
      <c r="HC142" s="270"/>
      <c r="HD142" s="270"/>
      <c r="HE142" s="270"/>
      <c r="HF142" s="270"/>
      <c r="HG142" s="270"/>
      <c r="HH142" s="270"/>
      <c r="HI142" s="270"/>
      <c r="HJ142" s="270"/>
      <c r="HK142" s="270"/>
      <c r="HL142" s="270"/>
      <c r="HM142" s="270"/>
      <c r="HN142" s="270"/>
      <c r="HO142" s="270"/>
      <c r="HP142" s="270"/>
      <c r="HQ142" s="270"/>
      <c r="HR142" s="270"/>
      <c r="HS142" s="270"/>
      <c r="HT142" s="270"/>
      <c r="HU142" s="270"/>
      <c r="HV142" s="270"/>
      <c r="HW142" s="270"/>
      <c r="HX142" s="270"/>
      <c r="HY142" s="270"/>
      <c r="HZ142" s="270"/>
      <c r="IA142" s="270"/>
      <c r="IB142" s="270"/>
      <c r="IC142" s="270"/>
      <c r="ID142" s="270"/>
      <c r="IE142" s="270"/>
      <c r="IF142" s="270"/>
      <c r="IG142" s="270"/>
      <c r="IH142" s="270"/>
      <c r="II142" s="270"/>
      <c r="IJ142" s="270"/>
      <c r="IK142" s="270"/>
      <c r="IL142" s="270"/>
      <c r="IM142" s="270"/>
      <c r="IN142" s="270"/>
    </row>
    <row r="143" spans="1:248" s="69" customFormat="1" ht="15.75" customHeight="1">
      <c r="A143" s="209"/>
      <c r="B143" s="473"/>
      <c r="C143" s="474" t="s">
        <v>1093</v>
      </c>
      <c r="D143" s="474"/>
      <c r="E143" s="474"/>
      <c r="F143" s="474"/>
      <c r="G143" s="475"/>
      <c r="H143" s="474"/>
      <c r="I143" s="476"/>
      <c r="J143" s="477"/>
      <c r="K143" s="476">
        <v>48951.14</v>
      </c>
      <c r="M143" s="325"/>
      <c r="V143" s="451"/>
      <c r="W143" s="451"/>
      <c r="X143" s="451"/>
      <c r="Y143" s="451"/>
      <c r="Z143" s="451"/>
      <c r="AA143" s="451"/>
      <c r="AB143" s="451"/>
      <c r="AC143" s="451"/>
      <c r="AD143" s="451"/>
      <c r="AE143" s="451"/>
      <c r="AF143" s="451"/>
      <c r="AG143" s="451"/>
      <c r="AH143" s="451"/>
      <c r="AI143" s="451"/>
      <c r="AJ143" s="451"/>
      <c r="AK143" s="451"/>
      <c r="AL143" s="451"/>
      <c r="AM143" s="451"/>
      <c r="AN143" s="451"/>
      <c r="AO143" s="451"/>
      <c r="AP143" s="451"/>
      <c r="AQ143" s="451"/>
      <c r="AR143" s="451"/>
      <c r="AS143" s="451"/>
      <c r="AT143" s="451"/>
      <c r="AU143" s="451"/>
      <c r="AV143" s="451"/>
      <c r="AW143" s="451"/>
      <c r="AX143" s="451"/>
      <c r="AY143" s="451"/>
      <c r="AZ143" s="451"/>
      <c r="BA143" s="451"/>
      <c r="BB143" s="451"/>
      <c r="BC143" s="451"/>
      <c r="BD143" s="451"/>
      <c r="BE143" s="451"/>
      <c r="BF143" s="451"/>
      <c r="BG143" s="451"/>
      <c r="BH143" s="451"/>
      <c r="BI143" s="451"/>
      <c r="BJ143" s="451"/>
      <c r="BK143" s="451"/>
      <c r="BL143" s="451"/>
      <c r="BM143" s="451"/>
      <c r="BN143" s="451"/>
      <c r="BO143" s="451"/>
      <c r="BP143" s="451"/>
      <c r="BQ143" s="451"/>
      <c r="BR143" s="451"/>
      <c r="BS143" s="451"/>
      <c r="BT143" s="451"/>
      <c r="BU143" s="451"/>
      <c r="BV143" s="451"/>
      <c r="BW143" s="451"/>
      <c r="BX143" s="451"/>
      <c r="BY143" s="451"/>
      <c r="BZ143" s="451"/>
      <c r="CA143" s="451"/>
      <c r="CB143" s="451"/>
      <c r="CC143" s="451"/>
      <c r="CD143" s="451"/>
      <c r="CE143" s="451"/>
      <c r="CF143" s="451"/>
      <c r="CG143" s="451"/>
      <c r="CH143" s="451"/>
      <c r="CI143" s="451"/>
      <c r="CJ143" s="451"/>
      <c r="CK143" s="451"/>
      <c r="CL143" s="451"/>
      <c r="CM143" s="451"/>
      <c r="CN143" s="451"/>
      <c r="CO143" s="451"/>
      <c r="CP143" s="451"/>
      <c r="CQ143" s="451"/>
      <c r="CR143" s="451"/>
      <c r="CS143" s="451"/>
      <c r="CT143" s="451"/>
      <c r="CU143" s="451"/>
      <c r="CV143" s="451"/>
      <c r="CW143" s="451"/>
      <c r="CX143" s="451"/>
      <c r="CY143" s="451"/>
      <c r="CZ143" s="451"/>
      <c r="DA143" s="451"/>
      <c r="DB143" s="451"/>
      <c r="DC143" s="451"/>
      <c r="DD143" s="451"/>
      <c r="DE143" s="451"/>
      <c r="DF143" s="451"/>
      <c r="DG143" s="451"/>
      <c r="DH143" s="451"/>
      <c r="DI143" s="451"/>
      <c r="DJ143" s="451"/>
      <c r="DK143" s="451"/>
      <c r="DL143" s="451"/>
      <c r="DM143" s="451"/>
      <c r="DN143" s="451"/>
      <c r="DO143" s="451"/>
      <c r="DP143" s="451"/>
      <c r="DQ143" s="451"/>
      <c r="DR143" s="451"/>
      <c r="DS143" s="451"/>
      <c r="DT143" s="451"/>
      <c r="DU143" s="451"/>
      <c r="DV143" s="451"/>
      <c r="DW143" s="451"/>
      <c r="DX143" s="451"/>
      <c r="DY143" s="451"/>
      <c r="DZ143" s="451"/>
      <c r="EA143" s="451"/>
      <c r="EB143" s="451"/>
      <c r="EC143" s="451"/>
      <c r="ED143" s="451"/>
      <c r="EE143" s="451"/>
      <c r="EF143" s="451"/>
      <c r="EG143" s="451"/>
      <c r="EH143" s="451"/>
      <c r="EI143" s="451"/>
      <c r="EJ143" s="451"/>
      <c r="EK143" s="451"/>
      <c r="EL143" s="451"/>
      <c r="EM143" s="451"/>
      <c r="EN143" s="451"/>
      <c r="EO143" s="451"/>
      <c r="EP143" s="451"/>
      <c r="EQ143" s="451"/>
      <c r="ER143" s="451"/>
      <c r="ES143" s="451"/>
      <c r="ET143" s="451"/>
      <c r="EU143" s="451"/>
      <c r="EV143" s="451"/>
      <c r="EW143" s="451"/>
      <c r="EX143" s="451"/>
      <c r="EY143" s="451"/>
      <c r="EZ143" s="451"/>
      <c r="FA143" s="451"/>
      <c r="FB143" s="451"/>
      <c r="FC143" s="451"/>
      <c r="FD143" s="451"/>
      <c r="FE143" s="451"/>
      <c r="FF143" s="451"/>
      <c r="FG143" s="451"/>
      <c r="FH143" s="451"/>
      <c r="FI143" s="451"/>
      <c r="FJ143" s="451"/>
      <c r="FK143" s="451"/>
      <c r="FL143" s="451"/>
      <c r="FM143" s="451"/>
      <c r="FN143" s="451"/>
      <c r="FO143" s="451"/>
      <c r="FP143" s="451"/>
      <c r="FQ143" s="451"/>
      <c r="FR143" s="451"/>
      <c r="FS143" s="451"/>
      <c r="FT143" s="451"/>
      <c r="FU143" s="451"/>
      <c r="FV143" s="451"/>
      <c r="FW143" s="451"/>
      <c r="FX143" s="451"/>
      <c r="FY143" s="451"/>
      <c r="FZ143" s="451"/>
      <c r="GA143" s="451"/>
      <c r="GB143" s="451"/>
      <c r="GC143" s="451"/>
      <c r="GD143" s="451"/>
      <c r="GE143" s="451"/>
      <c r="GF143" s="451"/>
      <c r="GG143" s="451"/>
      <c r="GH143" s="451"/>
      <c r="GI143" s="451"/>
      <c r="GJ143" s="451"/>
      <c r="GK143" s="451"/>
      <c r="GL143" s="451"/>
      <c r="GM143" s="451"/>
      <c r="GN143" s="451"/>
      <c r="GO143" s="451"/>
      <c r="GP143" s="451"/>
      <c r="GQ143" s="451"/>
      <c r="GR143" s="451"/>
      <c r="GS143" s="451"/>
      <c r="GT143" s="451"/>
      <c r="GU143" s="451"/>
      <c r="GV143" s="451"/>
      <c r="GW143" s="451"/>
      <c r="GX143" s="451"/>
      <c r="GY143" s="451"/>
      <c r="GZ143" s="451"/>
      <c r="HA143" s="451"/>
      <c r="HB143" s="451"/>
      <c r="HC143" s="451"/>
      <c r="HD143" s="451"/>
      <c r="HE143" s="451"/>
      <c r="HF143" s="451"/>
      <c r="HG143" s="451"/>
      <c r="HH143" s="451"/>
      <c r="HI143" s="451"/>
      <c r="HJ143" s="451"/>
      <c r="HK143" s="451"/>
      <c r="HL143" s="451"/>
      <c r="HM143" s="451"/>
      <c r="HN143" s="451"/>
      <c r="HO143" s="451"/>
      <c r="HP143" s="451"/>
      <c r="HQ143" s="451"/>
      <c r="HR143" s="451"/>
      <c r="HS143" s="451"/>
      <c r="HT143" s="451"/>
      <c r="HU143" s="451"/>
      <c r="HV143" s="451"/>
      <c r="HW143" s="451"/>
      <c r="HX143" s="451"/>
      <c r="HY143" s="451"/>
      <c r="HZ143" s="451"/>
      <c r="IA143" s="451"/>
      <c r="IB143" s="451"/>
      <c r="IC143" s="451"/>
      <c r="ID143" s="451"/>
      <c r="IE143" s="451"/>
      <c r="IF143" s="451"/>
      <c r="IG143" s="451"/>
      <c r="IH143" s="451"/>
      <c r="II143" s="451"/>
      <c r="IJ143" s="451"/>
      <c r="IK143" s="451"/>
      <c r="IL143" s="451"/>
      <c r="IM143" s="451"/>
      <c r="IN143" s="451"/>
    </row>
    <row r="144" spans="1:248" s="69" customFormat="1" ht="15.75" customHeight="1">
      <c r="A144" s="209"/>
      <c r="B144" s="473"/>
      <c r="C144" s="474" t="s">
        <v>1094</v>
      </c>
      <c r="D144" s="474"/>
      <c r="E144" s="474"/>
      <c r="F144" s="474"/>
      <c r="G144" s="475"/>
      <c r="H144" s="474"/>
      <c r="I144" s="477"/>
      <c r="J144" s="477"/>
      <c r="K144" s="477">
        <v>615.24</v>
      </c>
      <c r="M144" s="325"/>
      <c r="V144" s="451"/>
      <c r="W144" s="451"/>
      <c r="X144" s="451"/>
      <c r="Y144" s="451"/>
      <c r="Z144" s="451"/>
      <c r="AA144" s="451"/>
      <c r="AB144" s="451"/>
      <c r="AC144" s="451"/>
      <c r="AD144" s="451"/>
      <c r="AE144" s="451"/>
      <c r="AF144" s="451"/>
      <c r="AG144" s="451"/>
      <c r="AH144" s="451"/>
      <c r="AI144" s="451"/>
      <c r="AJ144" s="451"/>
      <c r="AK144" s="451"/>
      <c r="AL144" s="451"/>
      <c r="AM144" s="451"/>
      <c r="AN144" s="451"/>
      <c r="AO144" s="451"/>
      <c r="AP144" s="451"/>
      <c r="AQ144" s="451"/>
      <c r="AR144" s="451"/>
      <c r="AS144" s="451"/>
      <c r="AT144" s="451"/>
      <c r="AU144" s="451"/>
      <c r="AV144" s="451"/>
      <c r="AW144" s="451"/>
      <c r="AX144" s="451"/>
      <c r="AY144" s="451"/>
      <c r="AZ144" s="451"/>
      <c r="BA144" s="451"/>
      <c r="BB144" s="451"/>
      <c r="BC144" s="451"/>
      <c r="BD144" s="451"/>
      <c r="BE144" s="451"/>
      <c r="BF144" s="451"/>
      <c r="BG144" s="451"/>
      <c r="BH144" s="451"/>
      <c r="BI144" s="451"/>
      <c r="BJ144" s="451"/>
      <c r="BK144" s="451"/>
      <c r="BL144" s="451"/>
      <c r="BM144" s="451"/>
      <c r="BN144" s="451"/>
      <c r="BO144" s="451"/>
      <c r="BP144" s="451"/>
      <c r="BQ144" s="451"/>
      <c r="BR144" s="451"/>
      <c r="BS144" s="451"/>
      <c r="BT144" s="451"/>
      <c r="BU144" s="451"/>
      <c r="BV144" s="451"/>
      <c r="BW144" s="451"/>
      <c r="BX144" s="451"/>
      <c r="BY144" s="451"/>
      <c r="BZ144" s="451"/>
      <c r="CA144" s="451"/>
      <c r="CB144" s="451"/>
      <c r="CC144" s="451"/>
      <c r="CD144" s="451"/>
      <c r="CE144" s="451"/>
      <c r="CF144" s="451"/>
      <c r="CG144" s="451"/>
      <c r="CH144" s="451"/>
      <c r="CI144" s="451"/>
      <c r="CJ144" s="451"/>
      <c r="CK144" s="451"/>
      <c r="CL144" s="451"/>
      <c r="CM144" s="451"/>
      <c r="CN144" s="451"/>
      <c r="CO144" s="451"/>
      <c r="CP144" s="451"/>
      <c r="CQ144" s="451"/>
      <c r="CR144" s="451"/>
      <c r="CS144" s="451"/>
      <c r="CT144" s="451"/>
      <c r="CU144" s="451"/>
      <c r="CV144" s="451"/>
      <c r="CW144" s="451"/>
      <c r="CX144" s="451"/>
      <c r="CY144" s="451"/>
      <c r="CZ144" s="451"/>
      <c r="DA144" s="451"/>
      <c r="DB144" s="451"/>
      <c r="DC144" s="451"/>
      <c r="DD144" s="451"/>
      <c r="DE144" s="451"/>
      <c r="DF144" s="451"/>
      <c r="DG144" s="451"/>
      <c r="DH144" s="451"/>
      <c r="DI144" s="451"/>
      <c r="DJ144" s="451"/>
      <c r="DK144" s="451"/>
      <c r="DL144" s="451"/>
      <c r="DM144" s="451"/>
      <c r="DN144" s="451"/>
      <c r="DO144" s="451"/>
      <c r="DP144" s="451"/>
      <c r="DQ144" s="451"/>
      <c r="DR144" s="451"/>
      <c r="DS144" s="451"/>
      <c r="DT144" s="451"/>
      <c r="DU144" s="451"/>
      <c r="DV144" s="451"/>
      <c r="DW144" s="451"/>
      <c r="DX144" s="451"/>
      <c r="DY144" s="451"/>
      <c r="DZ144" s="451"/>
      <c r="EA144" s="451"/>
      <c r="EB144" s="451"/>
      <c r="EC144" s="451"/>
      <c r="ED144" s="451"/>
      <c r="EE144" s="451"/>
      <c r="EF144" s="451"/>
      <c r="EG144" s="451"/>
      <c r="EH144" s="451"/>
      <c r="EI144" s="451"/>
      <c r="EJ144" s="451"/>
      <c r="EK144" s="451"/>
      <c r="EL144" s="451"/>
      <c r="EM144" s="451"/>
      <c r="EN144" s="451"/>
      <c r="EO144" s="451"/>
      <c r="EP144" s="451"/>
      <c r="EQ144" s="451"/>
      <c r="ER144" s="451"/>
      <c r="ES144" s="451"/>
      <c r="ET144" s="451"/>
      <c r="EU144" s="451"/>
      <c r="EV144" s="451"/>
      <c r="EW144" s="451"/>
      <c r="EX144" s="451"/>
      <c r="EY144" s="451"/>
      <c r="EZ144" s="451"/>
      <c r="FA144" s="451"/>
      <c r="FB144" s="451"/>
      <c r="FC144" s="451"/>
      <c r="FD144" s="451"/>
      <c r="FE144" s="451"/>
      <c r="FF144" s="451"/>
      <c r="FG144" s="451"/>
      <c r="FH144" s="451"/>
      <c r="FI144" s="451"/>
      <c r="FJ144" s="451"/>
      <c r="FK144" s="451"/>
      <c r="FL144" s="451"/>
      <c r="FM144" s="451"/>
      <c r="FN144" s="451"/>
      <c r="FO144" s="451"/>
      <c r="FP144" s="451"/>
      <c r="FQ144" s="451"/>
      <c r="FR144" s="451"/>
      <c r="FS144" s="451"/>
      <c r="FT144" s="451"/>
      <c r="FU144" s="451"/>
      <c r="FV144" s="451"/>
      <c r="FW144" s="451"/>
      <c r="FX144" s="451"/>
      <c r="FY144" s="451"/>
      <c r="FZ144" s="451"/>
      <c r="GA144" s="451"/>
      <c r="GB144" s="451"/>
      <c r="GC144" s="451"/>
      <c r="GD144" s="451"/>
      <c r="GE144" s="451"/>
      <c r="GF144" s="451"/>
      <c r="GG144" s="451"/>
      <c r="GH144" s="451"/>
      <c r="GI144" s="451"/>
      <c r="GJ144" s="451"/>
      <c r="GK144" s="451"/>
      <c r="GL144" s="451"/>
      <c r="GM144" s="451"/>
      <c r="GN144" s="451"/>
      <c r="GO144" s="451"/>
      <c r="GP144" s="451"/>
      <c r="GQ144" s="451"/>
      <c r="GR144" s="451"/>
      <c r="GS144" s="451"/>
      <c r="GT144" s="451"/>
      <c r="GU144" s="451"/>
      <c r="GV144" s="451"/>
      <c r="GW144" s="451"/>
      <c r="GX144" s="451"/>
      <c r="GY144" s="451"/>
      <c r="GZ144" s="451"/>
      <c r="HA144" s="451"/>
      <c r="HB144" s="451"/>
      <c r="HC144" s="451"/>
      <c r="HD144" s="451"/>
      <c r="HE144" s="451"/>
      <c r="HF144" s="451"/>
      <c r="HG144" s="451"/>
      <c r="HH144" s="451"/>
      <c r="HI144" s="451"/>
      <c r="HJ144" s="451"/>
      <c r="HK144" s="451"/>
      <c r="HL144" s="451"/>
      <c r="HM144" s="451"/>
      <c r="HN144" s="451"/>
      <c r="HO144" s="451"/>
      <c r="HP144" s="451"/>
      <c r="HQ144" s="451"/>
      <c r="HR144" s="451"/>
      <c r="HS144" s="451"/>
      <c r="HT144" s="451"/>
      <c r="HU144" s="451"/>
      <c r="HV144" s="451"/>
      <c r="HW144" s="451"/>
      <c r="HX144" s="451"/>
      <c r="HY144" s="451"/>
      <c r="HZ144" s="451"/>
      <c r="IA144" s="451"/>
      <c r="IB144" s="451"/>
      <c r="IC144" s="451"/>
      <c r="ID144" s="451"/>
      <c r="IE144" s="451"/>
      <c r="IF144" s="451"/>
      <c r="IG144" s="451"/>
      <c r="IH144" s="451"/>
      <c r="II144" s="451"/>
      <c r="IJ144" s="451"/>
      <c r="IK144" s="451"/>
      <c r="IL144" s="451"/>
      <c r="IM144" s="451"/>
      <c r="IN144" s="451"/>
    </row>
    <row r="145" spans="1:248" s="42" customFormat="1" ht="7.5" customHeight="1" thickBot="1">
      <c r="A145" s="209"/>
      <c r="B145" s="450"/>
      <c r="C145" s="453"/>
      <c r="D145" s="453"/>
      <c r="E145" s="454"/>
      <c r="F145" s="453"/>
      <c r="G145" s="454"/>
      <c r="H145" s="453"/>
      <c r="I145" s="173"/>
      <c r="J145" s="23"/>
      <c r="K145" s="173"/>
      <c r="M145" s="325"/>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I145" s="270"/>
      <c r="BJ145" s="270"/>
      <c r="BK145" s="270"/>
      <c r="BL145" s="270"/>
      <c r="BM145" s="270"/>
      <c r="BN145" s="270"/>
      <c r="BO145" s="270"/>
      <c r="BP145" s="270"/>
      <c r="BQ145" s="270"/>
      <c r="BR145" s="270"/>
      <c r="BS145" s="270"/>
      <c r="BT145" s="270"/>
      <c r="BU145" s="270"/>
      <c r="BV145" s="270"/>
      <c r="BW145" s="270"/>
      <c r="BX145" s="270"/>
      <c r="BY145" s="270"/>
      <c r="BZ145" s="270"/>
      <c r="CA145" s="270"/>
      <c r="CB145" s="270"/>
      <c r="CC145" s="270"/>
      <c r="CD145" s="270"/>
      <c r="CE145" s="270"/>
      <c r="CF145" s="270"/>
      <c r="CG145" s="270"/>
      <c r="CH145" s="270"/>
      <c r="CI145" s="270"/>
      <c r="CJ145" s="270"/>
      <c r="CK145" s="270"/>
      <c r="CL145" s="270"/>
      <c r="CM145" s="270"/>
      <c r="CN145" s="270"/>
      <c r="CO145" s="270"/>
      <c r="CP145" s="270"/>
      <c r="CQ145" s="270"/>
      <c r="CR145" s="270"/>
      <c r="CS145" s="270"/>
      <c r="CT145" s="270"/>
      <c r="CU145" s="270"/>
      <c r="CV145" s="270"/>
      <c r="CW145" s="270"/>
      <c r="CX145" s="270"/>
      <c r="CY145" s="270"/>
      <c r="CZ145" s="270"/>
      <c r="DA145" s="270"/>
      <c r="DB145" s="270"/>
      <c r="DC145" s="270"/>
      <c r="DD145" s="270"/>
      <c r="DE145" s="270"/>
      <c r="DF145" s="270"/>
      <c r="DG145" s="270"/>
      <c r="DH145" s="270"/>
      <c r="DI145" s="270"/>
      <c r="DJ145" s="270"/>
      <c r="DK145" s="270"/>
      <c r="DL145" s="270"/>
      <c r="DM145" s="270"/>
      <c r="DN145" s="270"/>
      <c r="DO145" s="270"/>
      <c r="DP145" s="270"/>
      <c r="DQ145" s="270"/>
      <c r="DR145" s="270"/>
      <c r="DS145" s="270"/>
      <c r="DT145" s="270"/>
      <c r="DU145" s="270"/>
      <c r="DV145" s="270"/>
      <c r="DW145" s="270"/>
      <c r="DX145" s="270"/>
      <c r="DY145" s="270"/>
      <c r="DZ145" s="270"/>
      <c r="EA145" s="270"/>
      <c r="EB145" s="270"/>
      <c r="EC145" s="270"/>
      <c r="ED145" s="270"/>
      <c r="EE145" s="270"/>
      <c r="EF145" s="270"/>
      <c r="EG145" s="270"/>
      <c r="EH145" s="270"/>
      <c r="EI145" s="270"/>
      <c r="EJ145" s="270"/>
      <c r="EK145" s="270"/>
      <c r="EL145" s="270"/>
      <c r="EM145" s="270"/>
      <c r="EN145" s="270"/>
      <c r="EO145" s="270"/>
      <c r="EP145" s="270"/>
      <c r="EQ145" s="270"/>
      <c r="ER145" s="270"/>
      <c r="ES145" s="270"/>
      <c r="ET145" s="270"/>
      <c r="EU145" s="270"/>
      <c r="EV145" s="270"/>
      <c r="EW145" s="270"/>
      <c r="EX145" s="270"/>
      <c r="EY145" s="270"/>
      <c r="EZ145" s="270"/>
      <c r="FA145" s="270"/>
      <c r="FB145" s="270"/>
      <c r="FC145" s="270"/>
      <c r="FD145" s="270"/>
      <c r="FE145" s="270"/>
      <c r="FF145" s="270"/>
      <c r="FG145" s="270"/>
      <c r="FH145" s="270"/>
      <c r="FI145" s="270"/>
      <c r="FJ145" s="270"/>
      <c r="FK145" s="270"/>
      <c r="FL145" s="270"/>
      <c r="FM145" s="270"/>
      <c r="FN145" s="270"/>
      <c r="FO145" s="270"/>
      <c r="FP145" s="270"/>
      <c r="FQ145" s="270"/>
      <c r="FR145" s="270"/>
      <c r="FS145" s="270"/>
      <c r="FT145" s="270"/>
      <c r="FU145" s="270"/>
      <c r="FV145" s="270"/>
      <c r="FW145" s="270"/>
      <c r="FX145" s="270"/>
      <c r="FY145" s="270"/>
      <c r="FZ145" s="270"/>
      <c r="GA145" s="270"/>
      <c r="GB145" s="270"/>
      <c r="GC145" s="270"/>
      <c r="GD145" s="270"/>
      <c r="GE145" s="270"/>
      <c r="GF145" s="270"/>
      <c r="GG145" s="270"/>
      <c r="GH145" s="270"/>
      <c r="GI145" s="270"/>
      <c r="GJ145" s="270"/>
      <c r="GK145" s="270"/>
      <c r="GL145" s="270"/>
      <c r="GM145" s="270"/>
      <c r="GN145" s="270"/>
      <c r="GO145" s="270"/>
      <c r="GP145" s="270"/>
      <c r="GQ145" s="270"/>
      <c r="GR145" s="270"/>
      <c r="GS145" s="270"/>
      <c r="GT145" s="270"/>
      <c r="GU145" s="270"/>
      <c r="GV145" s="270"/>
      <c r="GW145" s="270"/>
      <c r="GX145" s="270"/>
      <c r="GY145" s="270"/>
      <c r="GZ145" s="270"/>
      <c r="HA145" s="270"/>
      <c r="HB145" s="270"/>
      <c r="HC145" s="270"/>
      <c r="HD145" s="270"/>
      <c r="HE145" s="270"/>
      <c r="HF145" s="270"/>
      <c r="HG145" s="270"/>
      <c r="HH145" s="270"/>
      <c r="HI145" s="270"/>
      <c r="HJ145" s="270"/>
      <c r="HK145" s="270"/>
      <c r="HL145" s="270"/>
      <c r="HM145" s="270"/>
      <c r="HN145" s="270"/>
      <c r="HO145" s="270"/>
      <c r="HP145" s="270"/>
      <c r="HQ145" s="270"/>
      <c r="HR145" s="270"/>
      <c r="HS145" s="270"/>
      <c r="HT145" s="270"/>
      <c r="HU145" s="270"/>
      <c r="HV145" s="270"/>
      <c r="HW145" s="270"/>
      <c r="HX145" s="270"/>
      <c r="HY145" s="270"/>
      <c r="HZ145" s="270"/>
      <c r="IA145" s="270"/>
      <c r="IB145" s="270"/>
      <c r="IC145" s="270"/>
      <c r="ID145" s="270"/>
      <c r="IE145" s="270"/>
      <c r="IF145" s="270"/>
      <c r="IG145" s="270"/>
      <c r="IH145" s="270"/>
      <c r="II145" s="270"/>
      <c r="IJ145" s="270"/>
      <c r="IK145" s="270"/>
      <c r="IL145" s="270"/>
      <c r="IM145" s="270"/>
      <c r="IN145" s="270"/>
    </row>
    <row r="146" spans="1:248" s="42" customFormat="1" ht="21.75" customHeight="1" thickTop="1">
      <c r="A146" s="390"/>
      <c r="B146" s="416"/>
      <c r="C146" s="389"/>
      <c r="D146" s="389"/>
      <c r="E146" s="18"/>
      <c r="F146" s="389"/>
      <c r="G146" s="696" t="s">
        <v>1177</v>
      </c>
      <c r="H146" s="696"/>
      <c r="I146" s="696"/>
      <c r="J146" s="696"/>
      <c r="K146" s="696"/>
      <c r="M146" s="325"/>
      <c r="V146" s="270"/>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0"/>
      <c r="BD146" s="270"/>
      <c r="BE146" s="270"/>
      <c r="BF146" s="270"/>
      <c r="BG146" s="270"/>
      <c r="BH146" s="270"/>
      <c r="BI146" s="270"/>
      <c r="BJ146" s="270"/>
      <c r="BK146" s="270"/>
      <c r="BL146" s="270"/>
      <c r="BM146" s="270"/>
      <c r="BN146" s="270"/>
      <c r="BO146" s="270"/>
      <c r="BP146" s="270"/>
      <c r="BQ146" s="270"/>
      <c r="BR146" s="270"/>
      <c r="BS146" s="270"/>
      <c r="BT146" s="270"/>
      <c r="BU146" s="270"/>
      <c r="BV146" s="270"/>
      <c r="BW146" s="270"/>
      <c r="BX146" s="270"/>
      <c r="BY146" s="270"/>
      <c r="BZ146" s="270"/>
      <c r="CA146" s="270"/>
      <c r="CB146" s="270"/>
      <c r="CC146" s="270"/>
      <c r="CD146" s="270"/>
      <c r="CE146" s="270"/>
      <c r="CF146" s="270"/>
      <c r="CG146" s="270"/>
      <c r="CH146" s="270"/>
      <c r="CI146" s="270"/>
      <c r="CJ146" s="270"/>
      <c r="CK146" s="270"/>
      <c r="CL146" s="270"/>
      <c r="CM146" s="270"/>
      <c r="CN146" s="270"/>
      <c r="CO146" s="270"/>
      <c r="CP146" s="270"/>
      <c r="CQ146" s="270"/>
      <c r="CR146" s="270"/>
      <c r="CS146" s="270"/>
      <c r="CT146" s="270"/>
      <c r="CU146" s="270"/>
      <c r="CV146" s="270"/>
      <c r="CW146" s="270"/>
      <c r="CX146" s="270"/>
      <c r="CY146" s="270"/>
      <c r="CZ146" s="270"/>
      <c r="DA146" s="270"/>
      <c r="DB146" s="270"/>
      <c r="DC146" s="270"/>
      <c r="DD146" s="270"/>
      <c r="DE146" s="270"/>
      <c r="DF146" s="270"/>
      <c r="DG146" s="270"/>
      <c r="DH146" s="270"/>
      <c r="DI146" s="270"/>
      <c r="DJ146" s="270"/>
      <c r="DK146" s="270"/>
      <c r="DL146" s="270"/>
      <c r="DM146" s="270"/>
      <c r="DN146" s="270"/>
      <c r="DO146" s="270"/>
      <c r="DP146" s="270"/>
      <c r="DQ146" s="270"/>
      <c r="DR146" s="270"/>
      <c r="DS146" s="270"/>
      <c r="DT146" s="270"/>
      <c r="DU146" s="270"/>
      <c r="DV146" s="270"/>
      <c r="DW146" s="270"/>
      <c r="DX146" s="270"/>
      <c r="DY146" s="270"/>
      <c r="DZ146" s="270"/>
      <c r="EA146" s="270"/>
      <c r="EB146" s="270"/>
      <c r="EC146" s="270"/>
      <c r="ED146" s="270"/>
      <c r="EE146" s="270"/>
      <c r="EF146" s="270"/>
      <c r="EG146" s="270"/>
      <c r="EH146" s="270"/>
      <c r="EI146" s="270"/>
      <c r="EJ146" s="270"/>
      <c r="EK146" s="270"/>
      <c r="EL146" s="270"/>
      <c r="EM146" s="270"/>
      <c r="EN146" s="270"/>
      <c r="EO146" s="270"/>
      <c r="EP146" s="270"/>
      <c r="EQ146" s="270"/>
      <c r="ER146" s="270"/>
      <c r="ES146" s="270"/>
      <c r="ET146" s="270"/>
      <c r="EU146" s="270"/>
      <c r="EV146" s="270"/>
      <c r="EW146" s="270"/>
      <c r="EX146" s="270"/>
      <c r="EY146" s="270"/>
      <c r="EZ146" s="270"/>
      <c r="FA146" s="270"/>
      <c r="FB146" s="270"/>
      <c r="FC146" s="270"/>
      <c r="FD146" s="270"/>
      <c r="FE146" s="270"/>
      <c r="FF146" s="270"/>
      <c r="FG146" s="270"/>
      <c r="FH146" s="270"/>
      <c r="FI146" s="270"/>
      <c r="FJ146" s="270"/>
      <c r="FK146" s="270"/>
      <c r="FL146" s="270"/>
      <c r="FM146" s="270"/>
      <c r="FN146" s="270"/>
      <c r="FO146" s="270"/>
      <c r="FP146" s="270"/>
      <c r="FQ146" s="270"/>
      <c r="FR146" s="270"/>
      <c r="FS146" s="270"/>
      <c r="FT146" s="270"/>
      <c r="FU146" s="270"/>
      <c r="FV146" s="270"/>
      <c r="FW146" s="270"/>
      <c r="FX146" s="270"/>
      <c r="FY146" s="270"/>
      <c r="FZ146" s="270"/>
      <c r="GA146" s="270"/>
      <c r="GB146" s="270"/>
      <c r="GC146" s="270"/>
      <c r="GD146" s="270"/>
      <c r="GE146" s="270"/>
      <c r="GF146" s="270"/>
      <c r="GG146" s="270"/>
      <c r="GH146" s="270"/>
      <c r="GI146" s="270"/>
      <c r="GJ146" s="270"/>
      <c r="GK146" s="270"/>
      <c r="GL146" s="270"/>
      <c r="GM146" s="270"/>
      <c r="GN146" s="270"/>
      <c r="GO146" s="270"/>
      <c r="GP146" s="270"/>
      <c r="GQ146" s="270"/>
      <c r="GR146" s="270"/>
      <c r="GS146" s="270"/>
      <c r="GT146" s="270"/>
      <c r="GU146" s="270"/>
      <c r="GV146" s="270"/>
      <c r="GW146" s="270"/>
      <c r="GX146" s="270"/>
      <c r="GY146" s="270"/>
      <c r="GZ146" s="270"/>
      <c r="HA146" s="270"/>
      <c r="HB146" s="270"/>
      <c r="HC146" s="270"/>
      <c r="HD146" s="270"/>
      <c r="HE146" s="270"/>
      <c r="HF146" s="270"/>
      <c r="HG146" s="270"/>
      <c r="HH146" s="270"/>
      <c r="HI146" s="270"/>
      <c r="HJ146" s="270"/>
      <c r="HK146" s="270"/>
      <c r="HL146" s="270"/>
      <c r="HM146" s="270"/>
      <c r="HN146" s="270"/>
      <c r="HO146" s="270"/>
      <c r="HP146" s="270"/>
      <c r="HQ146" s="270"/>
      <c r="HR146" s="270"/>
      <c r="HS146" s="270"/>
      <c r="HT146" s="270"/>
      <c r="HU146" s="270"/>
      <c r="HV146" s="270"/>
      <c r="HW146" s="270"/>
      <c r="HX146" s="270"/>
      <c r="HY146" s="270"/>
      <c r="HZ146" s="270"/>
      <c r="IA146" s="270"/>
      <c r="IB146" s="270"/>
      <c r="IC146" s="270"/>
      <c r="ID146" s="270"/>
      <c r="IE146" s="270"/>
      <c r="IF146" s="270"/>
      <c r="IG146" s="270"/>
      <c r="IH146" s="270"/>
      <c r="II146" s="270"/>
      <c r="IJ146" s="270"/>
      <c r="IK146" s="270"/>
      <c r="IL146" s="270"/>
      <c r="IM146" s="270"/>
      <c r="IN146" s="270"/>
    </row>
    <row r="147" spans="1:248" ht="15" customHeight="1">
      <c r="A147" s="482"/>
      <c r="B147" s="483"/>
      <c r="C147" s="693" t="s">
        <v>1189</v>
      </c>
      <c r="D147" s="693"/>
      <c r="E147" s="693"/>
      <c r="F147" s="693"/>
      <c r="G147" s="693"/>
      <c r="H147" s="193"/>
      <c r="I147" s="694" t="s">
        <v>975</v>
      </c>
      <c r="J147" s="694"/>
      <c r="K147" s="694"/>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row>
    <row r="148" spans="1:248" ht="15">
      <c r="A148" s="482"/>
      <c r="B148" s="483"/>
      <c r="C148" s="42"/>
      <c r="D148" s="479"/>
      <c r="E148" s="443"/>
      <c r="F148" s="479"/>
      <c r="G148" s="448"/>
      <c r="H148" s="479"/>
      <c r="I148" s="58"/>
      <c r="J148" s="471"/>
      <c r="K148" s="58"/>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row>
    <row r="149" spans="1:248" ht="15">
      <c r="A149" s="482"/>
      <c r="B149" s="483"/>
      <c r="C149" s="42"/>
      <c r="D149" s="479"/>
      <c r="E149" s="443"/>
      <c r="F149" s="479"/>
      <c r="G149" s="448"/>
      <c r="H149" s="479"/>
      <c r="I149" s="58"/>
      <c r="J149" s="471"/>
      <c r="K149" s="58"/>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row>
    <row r="150" spans="1:248" ht="15">
      <c r="A150" s="482"/>
      <c r="B150" s="483"/>
      <c r="C150" s="42"/>
      <c r="D150" s="479"/>
      <c r="E150" s="443"/>
      <c r="F150" s="479"/>
      <c r="G150" s="448"/>
      <c r="H150" s="479"/>
      <c r="I150" s="58"/>
      <c r="J150" s="471"/>
      <c r="K150" s="58"/>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row>
    <row r="151" spans="1:248" ht="15">
      <c r="A151" s="482"/>
      <c r="B151" s="483"/>
      <c r="C151" s="42"/>
      <c r="D151" s="479"/>
      <c r="E151" s="443"/>
      <c r="F151" s="479"/>
      <c r="G151" s="448"/>
      <c r="H151" s="479"/>
      <c r="I151" s="58"/>
      <c r="J151" s="471"/>
      <c r="K151" s="58"/>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row>
    <row r="152" spans="1:248" ht="15">
      <c r="A152" s="482"/>
      <c r="B152" s="483"/>
      <c r="C152" s="42"/>
      <c r="D152" s="480"/>
      <c r="E152" s="416"/>
      <c r="F152" s="480"/>
      <c r="G152" s="481"/>
      <c r="H152" s="480"/>
      <c r="I152" s="58"/>
      <c r="J152" s="471"/>
      <c r="K152" s="58"/>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row>
    <row r="153" spans="1:248" ht="15">
      <c r="A153" s="482"/>
      <c r="B153" s="483"/>
      <c r="C153" s="42"/>
      <c r="D153" s="480"/>
      <c r="E153" s="416"/>
      <c r="F153" s="480"/>
      <c r="G153" s="481"/>
      <c r="H153" s="480"/>
      <c r="I153" s="58"/>
      <c r="J153" s="471"/>
      <c r="K153" s="58"/>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row>
    <row r="154" spans="1:248" ht="15">
      <c r="A154" s="482"/>
      <c r="B154" s="483"/>
      <c r="C154" s="693" t="s">
        <v>1190</v>
      </c>
      <c r="D154" s="693"/>
      <c r="E154" s="693"/>
      <c r="F154" s="693"/>
      <c r="G154" s="693"/>
      <c r="H154" s="391"/>
      <c r="I154" s="694" t="s">
        <v>976</v>
      </c>
      <c r="J154" s="694"/>
      <c r="K154" s="694"/>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row>
    <row r="155" spans="1:248" ht="14.25">
      <c r="A155" s="482"/>
      <c r="B155" s="483"/>
      <c r="C155" s="26"/>
      <c r="D155" s="26"/>
      <c r="E155" s="26"/>
      <c r="F155" s="26"/>
      <c r="G155" s="26"/>
      <c r="H155" s="26"/>
      <c r="I155" s="26"/>
      <c r="J155" s="26"/>
      <c r="K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row>
    <row r="156" spans="1:248" ht="14.25">
      <c r="A156" s="482"/>
      <c r="B156" s="483"/>
      <c r="C156" s="26"/>
      <c r="D156" s="26"/>
      <c r="E156" s="26"/>
      <c r="F156" s="26"/>
      <c r="G156" s="26"/>
      <c r="H156" s="26"/>
      <c r="I156" s="26"/>
      <c r="J156" s="26"/>
      <c r="K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row>
    <row r="157" spans="1:248" ht="14.25">
      <c r="A157" s="482"/>
      <c r="B157" s="483"/>
      <c r="C157" s="26"/>
      <c r="D157" s="26"/>
      <c r="E157" s="26"/>
      <c r="F157" s="26"/>
      <c r="G157" s="26"/>
      <c r="H157" s="26"/>
      <c r="I157" s="26"/>
      <c r="J157" s="26"/>
      <c r="K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row>
    <row r="158" spans="1:248" ht="14.25">
      <c r="A158" s="482"/>
      <c r="B158" s="483"/>
      <c r="C158" s="26"/>
      <c r="D158" s="26"/>
      <c r="E158" s="26"/>
      <c r="F158" s="26"/>
      <c r="G158" s="26"/>
      <c r="H158" s="26"/>
      <c r="I158" s="26"/>
      <c r="J158" s="26"/>
      <c r="K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row>
    <row r="159" spans="1:248" ht="14.25">
      <c r="A159" s="482"/>
      <c r="B159" s="483"/>
      <c r="C159" s="26"/>
      <c r="D159" s="26"/>
      <c r="E159" s="26"/>
      <c r="F159" s="26"/>
      <c r="G159" s="26"/>
      <c r="H159" s="26"/>
      <c r="I159" s="26"/>
      <c r="J159" s="26"/>
      <c r="K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row>
    <row r="160" spans="1:248" ht="14.25">
      <c r="A160" s="482"/>
      <c r="B160" s="483"/>
      <c r="C160" s="26"/>
      <c r="D160" s="26"/>
      <c r="E160" s="26"/>
      <c r="F160" s="26"/>
      <c r="G160" s="26"/>
      <c r="H160" s="26"/>
      <c r="I160" s="26"/>
      <c r="J160" s="26"/>
      <c r="K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row>
    <row r="161" spans="1:248" ht="14.25">
      <c r="A161" s="482"/>
      <c r="B161" s="483"/>
      <c r="C161" s="26"/>
      <c r="D161" s="26"/>
      <c r="E161" s="26"/>
      <c r="F161" s="26"/>
      <c r="G161" s="26"/>
      <c r="H161" s="26"/>
      <c r="I161" s="26"/>
      <c r="J161" s="26"/>
      <c r="K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row>
    <row r="162" spans="1:248" ht="14.25">
      <c r="A162" s="482"/>
      <c r="B162" s="483"/>
      <c r="C162" s="26"/>
      <c r="D162" s="26"/>
      <c r="E162" s="26"/>
      <c r="F162" s="26"/>
      <c r="G162" s="26"/>
      <c r="H162" s="26"/>
      <c r="I162" s="26"/>
      <c r="J162" s="26"/>
      <c r="K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row>
    <row r="163" spans="1:248" ht="14.25">
      <c r="A163" s="482"/>
      <c r="B163" s="483"/>
      <c r="C163" s="26"/>
      <c r="D163" s="26"/>
      <c r="E163" s="26"/>
      <c r="F163" s="26"/>
      <c r="G163" s="26"/>
      <c r="H163" s="26"/>
      <c r="I163" s="26"/>
      <c r="J163" s="26"/>
      <c r="K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row>
    <row r="164" spans="1:248" ht="14.25">
      <c r="A164" s="482"/>
      <c r="B164" s="483"/>
      <c r="C164" s="26"/>
      <c r="D164" s="26"/>
      <c r="E164" s="26"/>
      <c r="F164" s="26"/>
      <c r="G164" s="26"/>
      <c r="H164" s="26"/>
      <c r="I164" s="26"/>
      <c r="J164" s="26"/>
      <c r="K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row>
    <row r="165" spans="1:248" ht="14.25">
      <c r="A165" s="482"/>
      <c r="B165" s="483"/>
      <c r="C165" s="26"/>
      <c r="D165" s="26"/>
      <c r="E165" s="26"/>
      <c r="F165" s="26"/>
      <c r="G165" s="26"/>
      <c r="H165" s="26"/>
      <c r="I165" s="26"/>
      <c r="J165" s="26"/>
      <c r="K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row>
    <row r="166" spans="1:248" ht="14.25">
      <c r="A166" s="482"/>
      <c r="B166" s="483"/>
      <c r="C166" s="26"/>
      <c r="D166" s="26"/>
      <c r="E166" s="26"/>
      <c r="F166" s="26"/>
      <c r="G166" s="26"/>
      <c r="H166" s="26"/>
      <c r="I166" s="26"/>
      <c r="J166" s="26"/>
      <c r="K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row>
    <row r="167" spans="1:248" ht="14.25">
      <c r="A167" s="482"/>
      <c r="B167" s="483"/>
      <c r="C167" s="26"/>
      <c r="D167" s="26"/>
      <c r="E167" s="26"/>
      <c r="F167" s="26"/>
      <c r="G167" s="26"/>
      <c r="H167" s="26"/>
      <c r="I167" s="26"/>
      <c r="J167" s="26"/>
      <c r="K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row>
    <row r="168" spans="1:248" ht="14.25">
      <c r="A168" s="482"/>
      <c r="B168" s="483"/>
      <c r="C168" s="26"/>
      <c r="D168" s="26"/>
      <c r="E168" s="26"/>
      <c r="F168" s="26"/>
      <c r="G168" s="26"/>
      <c r="H168" s="26"/>
      <c r="I168" s="26"/>
      <c r="J168" s="26"/>
      <c r="K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row>
    <row r="169" spans="1:248" ht="14.25">
      <c r="A169" s="482"/>
      <c r="B169" s="483"/>
      <c r="C169" s="26"/>
      <c r="D169" s="26"/>
      <c r="E169" s="26"/>
      <c r="F169" s="26"/>
      <c r="G169" s="26"/>
      <c r="H169" s="26"/>
      <c r="I169" s="26"/>
      <c r="J169" s="26"/>
      <c r="K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row>
    <row r="170" spans="1:248" ht="14.25">
      <c r="A170" s="482"/>
      <c r="B170" s="483"/>
      <c r="C170" s="26"/>
      <c r="D170" s="26"/>
      <c r="E170" s="26"/>
      <c r="F170" s="26"/>
      <c r="G170" s="26"/>
      <c r="H170" s="26"/>
      <c r="I170" s="26"/>
      <c r="J170" s="26"/>
      <c r="K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row>
    <row r="171" spans="1:248" ht="14.25">
      <c r="A171" s="482"/>
      <c r="B171" s="483"/>
      <c r="C171" s="26"/>
      <c r="D171" s="26"/>
      <c r="E171" s="26"/>
      <c r="F171" s="26"/>
      <c r="G171" s="26"/>
      <c r="H171" s="26"/>
      <c r="I171" s="26"/>
      <c r="J171" s="26"/>
      <c r="K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row>
    <row r="172" spans="1:248" ht="14.25">
      <c r="A172" s="482"/>
      <c r="B172" s="483"/>
      <c r="C172" s="26"/>
      <c r="D172" s="26"/>
      <c r="E172" s="26"/>
      <c r="F172" s="26"/>
      <c r="G172" s="26"/>
      <c r="H172" s="26"/>
      <c r="I172" s="26"/>
      <c r="J172" s="26"/>
      <c r="K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row>
    <row r="173" spans="1:248" ht="14.25">
      <c r="A173" s="482"/>
      <c r="B173" s="483"/>
      <c r="C173" s="26"/>
      <c r="D173" s="26"/>
      <c r="E173" s="26"/>
      <c r="F173" s="26"/>
      <c r="G173" s="26"/>
      <c r="H173" s="26"/>
      <c r="I173" s="26"/>
      <c r="J173" s="26"/>
      <c r="K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row>
    <row r="174" spans="1:248" ht="14.25">
      <c r="A174" s="482"/>
      <c r="B174" s="483"/>
      <c r="C174" s="26"/>
      <c r="D174" s="26"/>
      <c r="E174" s="26"/>
      <c r="F174" s="26"/>
      <c r="G174" s="26"/>
      <c r="H174" s="26"/>
      <c r="I174" s="26"/>
      <c r="J174" s="26"/>
      <c r="K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row>
    <row r="175" spans="1:248" ht="14.25">
      <c r="A175" s="482"/>
      <c r="B175" s="483"/>
      <c r="C175" s="26"/>
      <c r="D175" s="26"/>
      <c r="E175" s="26"/>
      <c r="F175" s="26"/>
      <c r="G175" s="26"/>
      <c r="H175" s="26"/>
      <c r="I175" s="26"/>
      <c r="J175" s="26"/>
      <c r="K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row>
    <row r="176" spans="1:248" ht="14.25">
      <c r="A176" s="482"/>
      <c r="B176" s="483"/>
      <c r="C176" s="26"/>
      <c r="D176" s="26"/>
      <c r="E176" s="26"/>
      <c r="F176" s="26"/>
      <c r="G176" s="26"/>
      <c r="H176" s="26"/>
      <c r="I176" s="26"/>
      <c r="J176" s="26"/>
      <c r="K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row>
    <row r="177" spans="1:248" ht="14.25">
      <c r="A177" s="482"/>
      <c r="B177" s="483"/>
      <c r="C177" s="26"/>
      <c r="D177" s="26"/>
      <c r="E177" s="26"/>
      <c r="F177" s="26"/>
      <c r="G177" s="26"/>
      <c r="H177" s="26"/>
      <c r="I177" s="26"/>
      <c r="J177" s="26"/>
      <c r="K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row>
    <row r="178" spans="1:248" ht="14.25">
      <c r="A178" s="482"/>
      <c r="B178" s="483"/>
      <c r="C178" s="26"/>
      <c r="D178" s="26"/>
      <c r="E178" s="26"/>
      <c r="F178" s="26"/>
      <c r="G178" s="26"/>
      <c r="H178" s="26"/>
      <c r="I178" s="26"/>
      <c r="J178" s="26"/>
      <c r="K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row>
    <row r="179" spans="1:248" ht="14.25">
      <c r="A179" s="482"/>
      <c r="B179" s="483"/>
      <c r="C179" s="26"/>
      <c r="D179" s="26"/>
      <c r="E179" s="26"/>
      <c r="F179" s="26"/>
      <c r="G179" s="26"/>
      <c r="H179" s="26"/>
      <c r="I179" s="26"/>
      <c r="J179" s="26"/>
      <c r="K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c r="IN179" s="26"/>
    </row>
    <row r="180" spans="1:248" ht="14.25">
      <c r="A180" s="482"/>
      <c r="B180" s="483"/>
      <c r="C180" s="26"/>
      <c r="D180" s="26"/>
      <c r="E180" s="26"/>
      <c r="F180" s="26"/>
      <c r="G180" s="26"/>
      <c r="H180" s="26"/>
      <c r="I180" s="26"/>
      <c r="J180" s="26"/>
      <c r="K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c r="IG180" s="26"/>
      <c r="IH180" s="26"/>
      <c r="II180" s="26"/>
      <c r="IJ180" s="26"/>
      <c r="IK180" s="26"/>
      <c r="IL180" s="26"/>
      <c r="IM180" s="26"/>
      <c r="IN180" s="26"/>
    </row>
    <row r="181" spans="1:248" ht="14.25">
      <c r="A181" s="482"/>
      <c r="B181" s="483"/>
      <c r="C181" s="26"/>
      <c r="D181" s="26"/>
      <c r="E181" s="26"/>
      <c r="F181" s="26"/>
      <c r="G181" s="26"/>
      <c r="H181" s="26"/>
      <c r="I181" s="26"/>
      <c r="J181" s="26"/>
      <c r="K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row>
    <row r="182" spans="1:248" ht="14.25">
      <c r="A182" s="482"/>
      <c r="B182" s="483"/>
      <c r="C182" s="26"/>
      <c r="D182" s="26"/>
      <c r="E182" s="26"/>
      <c r="F182" s="26"/>
      <c r="G182" s="26"/>
      <c r="H182" s="26"/>
      <c r="I182" s="26"/>
      <c r="J182" s="26"/>
      <c r="K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c r="IN182" s="26"/>
    </row>
    <row r="183" spans="1:248" ht="14.25">
      <c r="A183" s="482"/>
      <c r="B183" s="483"/>
      <c r="C183" s="26"/>
      <c r="D183" s="26"/>
      <c r="E183" s="26"/>
      <c r="F183" s="26"/>
      <c r="G183" s="26"/>
      <c r="H183" s="26"/>
      <c r="I183" s="26"/>
      <c r="J183" s="26"/>
      <c r="K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c r="IN183" s="26"/>
    </row>
    <row r="184" spans="1:248" ht="14.25">
      <c r="A184" s="482"/>
      <c r="B184" s="483"/>
      <c r="C184" s="26"/>
      <c r="D184" s="26"/>
      <c r="E184" s="26"/>
      <c r="F184" s="26"/>
      <c r="G184" s="26"/>
      <c r="H184" s="26"/>
      <c r="I184" s="26"/>
      <c r="J184" s="26"/>
      <c r="K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c r="IN184" s="26"/>
    </row>
    <row r="185" spans="1:248" ht="14.25">
      <c r="A185" s="482"/>
      <c r="B185" s="483"/>
      <c r="C185" s="26"/>
      <c r="D185" s="26"/>
      <c r="E185" s="26"/>
      <c r="F185" s="26"/>
      <c r="G185" s="26"/>
      <c r="H185" s="26"/>
      <c r="I185" s="26"/>
      <c r="J185" s="26"/>
      <c r="K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c r="IG185" s="26"/>
      <c r="IH185" s="26"/>
      <c r="II185" s="26"/>
      <c r="IJ185" s="26"/>
      <c r="IK185" s="26"/>
      <c r="IL185" s="26"/>
      <c r="IM185" s="26"/>
      <c r="IN185" s="26"/>
    </row>
    <row r="186" spans="1:248" ht="14.25">
      <c r="A186" s="482"/>
      <c r="B186" s="483"/>
      <c r="C186" s="26"/>
      <c r="D186" s="26"/>
      <c r="E186" s="26"/>
      <c r="F186" s="26"/>
      <c r="G186" s="26"/>
      <c r="H186" s="26"/>
      <c r="I186" s="26"/>
      <c r="J186" s="26"/>
      <c r="K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c r="IN186" s="26"/>
    </row>
    <row r="187" spans="1:248" ht="14.25">
      <c r="A187" s="482"/>
      <c r="B187" s="483"/>
      <c r="C187" s="26"/>
      <c r="D187" s="26"/>
      <c r="E187" s="26"/>
      <c r="F187" s="26"/>
      <c r="G187" s="26"/>
      <c r="H187" s="26"/>
      <c r="I187" s="26"/>
      <c r="J187" s="26"/>
      <c r="K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c r="IN187" s="26"/>
    </row>
    <row r="188" spans="1:248" ht="14.25">
      <c r="A188" s="482"/>
      <c r="B188" s="483"/>
      <c r="C188" s="26"/>
      <c r="D188" s="26"/>
      <c r="E188" s="26"/>
      <c r="F188" s="26"/>
      <c r="G188" s="26"/>
      <c r="H188" s="26"/>
      <c r="I188" s="26"/>
      <c r="J188" s="26"/>
      <c r="K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row>
    <row r="189" spans="1:248" ht="14.25">
      <c r="A189" s="482"/>
      <c r="B189" s="483"/>
      <c r="C189" s="26"/>
      <c r="D189" s="26"/>
      <c r="E189" s="26"/>
      <c r="F189" s="26"/>
      <c r="G189" s="26"/>
      <c r="H189" s="26"/>
      <c r="I189" s="26"/>
      <c r="J189" s="26"/>
      <c r="K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c r="IN189" s="26"/>
    </row>
    <row r="190" spans="1:248" ht="14.25">
      <c r="A190" s="482"/>
      <c r="B190" s="483"/>
      <c r="C190" s="26"/>
      <c r="D190" s="26"/>
      <c r="E190" s="26"/>
      <c r="F190" s="26"/>
      <c r="G190" s="26"/>
      <c r="H190" s="26"/>
      <c r="I190" s="26"/>
      <c r="J190" s="26"/>
      <c r="K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row>
    <row r="191" spans="1:248" ht="14.25">
      <c r="A191" s="482"/>
      <c r="B191" s="483"/>
      <c r="C191" s="26"/>
      <c r="D191" s="26"/>
      <c r="E191" s="26"/>
      <c r="F191" s="26"/>
      <c r="G191" s="26"/>
      <c r="H191" s="26"/>
      <c r="I191" s="26"/>
      <c r="J191" s="26"/>
      <c r="K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c r="IN191" s="26"/>
    </row>
    <row r="192" spans="1:248" ht="14.25">
      <c r="A192" s="482"/>
      <c r="B192" s="483"/>
      <c r="C192" s="26"/>
      <c r="D192" s="26"/>
      <c r="E192" s="26"/>
      <c r="F192" s="26"/>
      <c r="G192" s="26"/>
      <c r="H192" s="26"/>
      <c r="I192" s="26"/>
      <c r="J192" s="26"/>
      <c r="K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row>
    <row r="193" spans="1:248" ht="14.25">
      <c r="A193" s="482"/>
      <c r="B193" s="483"/>
      <c r="C193" s="26"/>
      <c r="D193" s="26"/>
      <c r="E193" s="26"/>
      <c r="F193" s="26"/>
      <c r="G193" s="26"/>
      <c r="H193" s="26"/>
      <c r="I193" s="26"/>
      <c r="J193" s="26"/>
      <c r="K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row>
    <row r="194" spans="1:248" ht="14.25">
      <c r="A194" s="482"/>
      <c r="B194" s="483"/>
      <c r="C194" s="26"/>
      <c r="D194" s="26"/>
      <c r="E194" s="26"/>
      <c r="F194" s="26"/>
      <c r="G194" s="26"/>
      <c r="H194" s="26"/>
      <c r="I194" s="26"/>
      <c r="J194" s="26"/>
      <c r="K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row>
    <row r="195" spans="1:248" ht="14.25">
      <c r="A195" s="482"/>
      <c r="B195" s="483"/>
      <c r="C195" s="26"/>
      <c r="D195" s="26"/>
      <c r="E195" s="26"/>
      <c r="F195" s="26"/>
      <c r="G195" s="26"/>
      <c r="H195" s="26"/>
      <c r="I195" s="26"/>
      <c r="J195" s="26"/>
      <c r="K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c r="IN195" s="26"/>
    </row>
    <row r="196" spans="1:248" ht="14.25">
      <c r="A196" s="482"/>
      <c r="B196" s="483"/>
      <c r="C196" s="26"/>
      <c r="D196" s="26"/>
      <c r="E196" s="26"/>
      <c r="F196" s="26"/>
      <c r="G196" s="26"/>
      <c r="H196" s="26"/>
      <c r="I196" s="26"/>
      <c r="J196" s="26"/>
      <c r="K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row>
    <row r="197" spans="1:248" ht="14.25">
      <c r="A197" s="482"/>
      <c r="B197" s="483"/>
      <c r="C197" s="26"/>
      <c r="D197" s="26"/>
      <c r="E197" s="26"/>
      <c r="F197" s="26"/>
      <c r="G197" s="26"/>
      <c r="H197" s="26"/>
      <c r="I197" s="26"/>
      <c r="J197" s="26"/>
      <c r="K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c r="IN197" s="26"/>
    </row>
    <row r="198" spans="1:248" ht="14.25">
      <c r="A198" s="482"/>
      <c r="B198" s="483"/>
      <c r="C198" s="26"/>
      <c r="D198" s="26"/>
      <c r="E198" s="26"/>
      <c r="F198" s="26"/>
      <c r="G198" s="26"/>
      <c r="H198" s="26"/>
      <c r="I198" s="26"/>
      <c r="J198" s="26"/>
      <c r="K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row>
    <row r="199" spans="1:248" ht="14.25">
      <c r="A199" s="482"/>
      <c r="B199" s="483"/>
      <c r="C199" s="26"/>
      <c r="D199" s="26"/>
      <c r="E199" s="26"/>
      <c r="F199" s="26"/>
      <c r="G199" s="26"/>
      <c r="H199" s="26"/>
      <c r="I199" s="26"/>
      <c r="J199" s="26"/>
      <c r="K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c r="IN199" s="26"/>
    </row>
    <row r="200" spans="1:248" ht="14.25">
      <c r="A200" s="482"/>
      <c r="B200" s="483"/>
      <c r="C200" s="26"/>
      <c r="D200" s="26"/>
      <c r="E200" s="26"/>
      <c r="F200" s="26"/>
      <c r="G200" s="26"/>
      <c r="H200" s="26"/>
      <c r="I200" s="26"/>
      <c r="J200" s="26"/>
      <c r="K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c r="IN200" s="26"/>
    </row>
    <row r="201" spans="1:248" ht="14.25">
      <c r="A201" s="482"/>
      <c r="B201" s="483"/>
      <c r="C201" s="26"/>
      <c r="D201" s="26"/>
      <c r="E201" s="26"/>
      <c r="F201" s="26"/>
      <c r="G201" s="26"/>
      <c r="H201" s="26"/>
      <c r="I201" s="26"/>
      <c r="J201" s="26"/>
      <c r="K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c r="IN201" s="26"/>
    </row>
    <row r="202" spans="1:248" ht="14.25">
      <c r="A202" s="482"/>
      <c r="B202" s="483"/>
      <c r="C202" s="26"/>
      <c r="D202" s="26"/>
      <c r="E202" s="26"/>
      <c r="F202" s="26"/>
      <c r="G202" s="26"/>
      <c r="H202" s="26"/>
      <c r="I202" s="26"/>
      <c r="J202" s="26"/>
      <c r="K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row>
    <row r="203" spans="1:248" ht="14.25">
      <c r="A203" s="482"/>
      <c r="B203" s="483"/>
      <c r="C203" s="26"/>
      <c r="D203" s="26"/>
      <c r="E203" s="26"/>
      <c r="F203" s="26"/>
      <c r="G203" s="26"/>
      <c r="H203" s="26"/>
      <c r="I203" s="26"/>
      <c r="J203" s="26"/>
      <c r="K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row>
    <row r="204" spans="1:248" ht="14.25">
      <c r="A204" s="482"/>
      <c r="B204" s="483"/>
      <c r="C204" s="26"/>
      <c r="D204" s="26"/>
      <c r="E204" s="26"/>
      <c r="F204" s="26"/>
      <c r="G204" s="26"/>
      <c r="H204" s="26"/>
      <c r="I204" s="26"/>
      <c r="J204" s="26"/>
      <c r="K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c r="IN204" s="26"/>
    </row>
  </sheetData>
  <sheetProtection/>
  <mergeCells count="7">
    <mergeCell ref="C154:G154"/>
    <mergeCell ref="I154:K154"/>
    <mergeCell ref="C138:E138"/>
    <mergeCell ref="C139:E139"/>
    <mergeCell ref="G146:K146"/>
    <mergeCell ref="C147:G147"/>
    <mergeCell ref="I147:K14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&amp;RTrang &amp;P</oddFooter>
  </headerFooter>
</worksheet>
</file>

<file path=xl/worksheets/sheet4.xml><?xml version="1.0" encoding="utf-8"?>
<worksheet xmlns="http://schemas.openxmlformats.org/spreadsheetml/2006/main" xmlns:r="http://schemas.openxmlformats.org/officeDocument/2006/relationships">
  <dimension ref="A1:IN52"/>
  <sheetViews>
    <sheetView workbookViewId="0" topLeftCell="A10">
      <selection activeCell="O22" sqref="O22"/>
    </sheetView>
  </sheetViews>
  <sheetFormatPr defaultColWidth="9.00390625" defaultRowHeight="12.75"/>
  <cols>
    <col min="1" max="1" width="7.125" style="344" customWidth="1"/>
    <col min="2" max="2" width="47.125" style="328" customWidth="1"/>
    <col min="3" max="3" width="0.74609375" style="392" customWidth="1"/>
    <col min="4" max="4" width="4.625" style="393" customWidth="1"/>
    <col min="5" max="5" width="0.74609375" style="394" customWidth="1"/>
    <col min="6" max="6" width="6.875" style="394" bestFit="1" customWidth="1"/>
    <col min="7" max="7" width="0.74609375" style="394" customWidth="1"/>
    <col min="8" max="8" width="17.00390625" style="333" customWidth="1"/>
    <col min="9" max="9" width="0.6171875" style="334" customWidth="1"/>
    <col min="10" max="10" width="17.625" style="333" bestFit="1" customWidth="1"/>
    <col min="11" max="12" width="16.375" style="328" customWidth="1"/>
    <col min="13" max="13" width="10.125" style="328" bestFit="1" customWidth="1"/>
    <col min="14" max="14" width="12.625" style="328" bestFit="1" customWidth="1"/>
    <col min="15" max="16384" width="9.125" style="328" customWidth="1"/>
  </cols>
  <sheetData>
    <row r="1" spans="1:240" s="26" customFormat="1" ht="19.5" customHeight="1">
      <c r="A1" s="324" t="str">
        <f>'[1]TTC'!D6</f>
        <v>CÔNG TY CỔ PHẦN CHẾ TẠO MÁY DZĨ AN VIỆT NAM</v>
      </c>
      <c r="B1" s="18"/>
      <c r="C1" s="19"/>
      <c r="D1" s="19"/>
      <c r="E1" s="20"/>
      <c r="F1" s="19"/>
      <c r="G1" s="21"/>
      <c r="H1" s="19"/>
      <c r="I1" s="22"/>
      <c r="L1" s="326" t="s">
        <v>940</v>
      </c>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row>
    <row r="2" spans="1:240" s="26" customFormat="1" ht="9.75" customHeight="1">
      <c r="A2" s="324"/>
      <c r="B2" s="18"/>
      <c r="C2" s="19"/>
      <c r="D2" s="19"/>
      <c r="E2" s="20"/>
      <c r="F2" s="19"/>
      <c r="G2" s="21"/>
      <c r="H2" s="19"/>
      <c r="I2" s="22"/>
      <c r="J2" s="326"/>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row>
    <row r="3" spans="1:10" ht="24.75" customHeight="1">
      <c r="A3" s="327" t="s">
        <v>941</v>
      </c>
      <c r="C3" s="329"/>
      <c r="D3" s="330"/>
      <c r="E3" s="331"/>
      <c r="F3" s="331"/>
      <c r="G3" s="331"/>
      <c r="H3" s="29"/>
      <c r="I3" s="29"/>
      <c r="J3" s="29"/>
    </row>
    <row r="4" spans="1:12" ht="19.5" customHeight="1">
      <c r="A4" s="332" t="s">
        <v>1175</v>
      </c>
      <c r="C4" s="329"/>
      <c r="D4" s="330"/>
      <c r="E4" s="331"/>
      <c r="F4" s="331"/>
      <c r="G4" s="331"/>
      <c r="L4" s="335" t="s">
        <v>104</v>
      </c>
    </row>
    <row r="5" spans="1:12" ht="3.75" customHeight="1">
      <c r="A5" s="336"/>
      <c r="B5" s="337"/>
      <c r="C5" s="338"/>
      <c r="D5" s="339"/>
      <c r="E5" s="340"/>
      <c r="F5" s="340"/>
      <c r="G5" s="340"/>
      <c r="H5" s="341"/>
      <c r="I5" s="342"/>
      <c r="J5" s="343"/>
      <c r="K5" s="337"/>
      <c r="L5" s="337"/>
    </row>
    <row r="6" spans="2:10" ht="19.5" customHeight="1">
      <c r="B6" s="345"/>
      <c r="C6" s="329"/>
      <c r="D6" s="346"/>
      <c r="E6" s="347"/>
      <c r="F6" s="347"/>
      <c r="G6" s="347"/>
      <c r="H6" s="348"/>
      <c r="I6" s="347"/>
      <c r="J6" s="348"/>
    </row>
    <row r="7" spans="1:13" s="81" customFormat="1" ht="34.5" customHeight="1">
      <c r="A7" s="697" t="s">
        <v>942</v>
      </c>
      <c r="B7" s="697"/>
      <c r="C7" s="351"/>
      <c r="D7" s="354" t="s">
        <v>974</v>
      </c>
      <c r="E7" s="353"/>
      <c r="F7" s="354" t="s">
        <v>60</v>
      </c>
      <c r="G7" s="349"/>
      <c r="H7" s="252" t="s">
        <v>1183</v>
      </c>
      <c r="I7" s="252"/>
      <c r="J7" s="252" t="s">
        <v>1184</v>
      </c>
      <c r="K7" s="252" t="s">
        <v>1176</v>
      </c>
      <c r="L7" s="252" t="s">
        <v>929</v>
      </c>
      <c r="M7" s="252"/>
    </row>
    <row r="8" spans="1:10" s="81" customFormat="1" ht="9.75" customHeight="1">
      <c r="A8" s="351"/>
      <c r="B8" s="351"/>
      <c r="C8" s="351"/>
      <c r="D8" s="352"/>
      <c r="E8" s="353"/>
      <c r="F8" s="354"/>
      <c r="G8" s="351"/>
      <c r="H8" s="355"/>
      <c r="I8" s="356"/>
      <c r="J8" s="355"/>
    </row>
    <row r="9" spans="1:12" s="357" customFormat="1" ht="15.75" customHeight="1">
      <c r="A9" s="358" t="s">
        <v>943</v>
      </c>
      <c r="B9" s="359" t="s">
        <v>944</v>
      </c>
      <c r="C9" s="360"/>
      <c r="D9" s="361" t="s">
        <v>915</v>
      </c>
      <c r="E9" s="362"/>
      <c r="F9" s="363" t="s">
        <v>945</v>
      </c>
      <c r="G9" s="362"/>
      <c r="H9" s="638">
        <v>28428926566</v>
      </c>
      <c r="I9" s="24"/>
      <c r="J9" s="529">
        <v>50571111129</v>
      </c>
      <c r="K9" s="638">
        <v>28428926566</v>
      </c>
      <c r="L9" s="529">
        <v>50571111129</v>
      </c>
    </row>
    <row r="10" spans="1:12" s="365" customFormat="1" ht="15.75" customHeight="1">
      <c r="A10" s="364" t="s">
        <v>946</v>
      </c>
      <c r="B10" s="365" t="s">
        <v>947</v>
      </c>
      <c r="C10" s="366"/>
      <c r="D10" s="367" t="s">
        <v>916</v>
      </c>
      <c r="E10" s="368"/>
      <c r="F10" s="369" t="s">
        <v>948</v>
      </c>
      <c r="G10" s="368"/>
      <c r="H10" s="36"/>
      <c r="I10" s="370"/>
      <c r="J10" s="371"/>
      <c r="K10" s="36"/>
      <c r="L10" s="371"/>
    </row>
    <row r="11" spans="1:13" s="357" customFormat="1" ht="15.75" customHeight="1">
      <c r="A11" s="358" t="s">
        <v>949</v>
      </c>
      <c r="B11" s="359" t="s">
        <v>950</v>
      </c>
      <c r="C11" s="360"/>
      <c r="D11" s="361">
        <v>10</v>
      </c>
      <c r="E11" s="362"/>
      <c r="F11" s="363" t="s">
        <v>951</v>
      </c>
      <c r="G11" s="362"/>
      <c r="H11" s="24">
        <f>H9-H10</f>
        <v>28428926566</v>
      </c>
      <c r="I11" s="24"/>
      <c r="J11" s="24">
        <f>J9-J10</f>
        <v>50571111129</v>
      </c>
      <c r="K11" s="24">
        <f>K9-K10</f>
        <v>28428926566</v>
      </c>
      <c r="L11" s="24">
        <f>L9-L10</f>
        <v>50571111129</v>
      </c>
      <c r="M11" s="24"/>
    </row>
    <row r="12" spans="1:12" s="365" customFormat="1" ht="15.75" customHeight="1">
      <c r="A12" s="364" t="s">
        <v>952</v>
      </c>
      <c r="B12" s="372" t="s">
        <v>669</v>
      </c>
      <c r="C12" s="373"/>
      <c r="D12" s="330">
        <v>11</v>
      </c>
      <c r="E12" s="368"/>
      <c r="F12" s="369" t="s">
        <v>953</v>
      </c>
      <c r="G12" s="368"/>
      <c r="H12" s="639">
        <v>19335019780</v>
      </c>
      <c r="I12" s="36"/>
      <c r="J12" s="525">
        <v>34590217220</v>
      </c>
      <c r="K12" s="639">
        <v>19335019780</v>
      </c>
      <c r="L12" s="525">
        <v>34590217220</v>
      </c>
    </row>
    <row r="13" spans="1:12" s="357" customFormat="1" ht="15.75" customHeight="1">
      <c r="A13" s="374" t="s">
        <v>131</v>
      </c>
      <c r="B13" s="359" t="s">
        <v>954</v>
      </c>
      <c r="C13" s="360"/>
      <c r="D13" s="361">
        <v>20</v>
      </c>
      <c r="E13" s="362"/>
      <c r="F13" s="363"/>
      <c r="G13" s="362"/>
      <c r="H13" s="24">
        <f>H11-H12</f>
        <v>9093906786</v>
      </c>
      <c r="I13" s="24"/>
      <c r="J13" s="24">
        <f>J11-J12</f>
        <v>15980893909</v>
      </c>
      <c r="K13" s="24">
        <f>K11-K12</f>
        <v>9093906786</v>
      </c>
      <c r="L13" s="24">
        <f>L11-L12</f>
        <v>15980893909</v>
      </c>
    </row>
    <row r="14" spans="1:12" s="365" customFormat="1" ht="15.75" customHeight="1">
      <c r="A14" s="362"/>
      <c r="B14" s="359" t="s">
        <v>955</v>
      </c>
      <c r="C14" s="360"/>
      <c r="D14" s="361"/>
      <c r="E14" s="362"/>
      <c r="F14" s="363"/>
      <c r="G14" s="362"/>
      <c r="H14" s="36"/>
      <c r="I14" s="36"/>
      <c r="J14" s="36"/>
      <c r="K14" s="36"/>
      <c r="L14" s="36"/>
    </row>
    <row r="15" spans="1:12" s="365" customFormat="1" ht="24.75" customHeight="1">
      <c r="A15" s="375" t="s">
        <v>134</v>
      </c>
      <c r="B15" s="372" t="s">
        <v>678</v>
      </c>
      <c r="C15" s="373"/>
      <c r="D15" s="330" t="s">
        <v>918</v>
      </c>
      <c r="E15" s="368"/>
      <c r="F15" s="369" t="s">
        <v>956</v>
      </c>
      <c r="G15" s="368"/>
      <c r="H15" s="640">
        <v>124324765</v>
      </c>
      <c r="I15" s="370"/>
      <c r="J15" s="529">
        <v>65553562</v>
      </c>
      <c r="K15" s="640">
        <v>124324765</v>
      </c>
      <c r="L15" s="529">
        <v>65553562</v>
      </c>
    </row>
    <row r="16" spans="1:12" s="365" customFormat="1" ht="15.75" customHeight="1">
      <c r="A16" s="375" t="s">
        <v>253</v>
      </c>
      <c r="B16" s="372" t="s">
        <v>957</v>
      </c>
      <c r="C16" s="373"/>
      <c r="D16" s="330">
        <v>22</v>
      </c>
      <c r="E16" s="368"/>
      <c r="F16" s="369" t="s">
        <v>958</v>
      </c>
      <c r="G16" s="368"/>
      <c r="H16" s="640">
        <v>1675852093</v>
      </c>
      <c r="I16" s="36"/>
      <c r="J16" s="529">
        <v>1825503168</v>
      </c>
      <c r="K16" s="640">
        <v>1675852093</v>
      </c>
      <c r="L16" s="529">
        <v>1825503168</v>
      </c>
    </row>
    <row r="17" spans="1:12" s="380" customFormat="1" ht="15.75" customHeight="1">
      <c r="A17" s="376"/>
      <c r="B17" s="377" t="s">
        <v>959</v>
      </c>
      <c r="C17" s="366"/>
      <c r="D17" s="378">
        <v>23</v>
      </c>
      <c r="E17" s="376"/>
      <c r="F17" s="379"/>
      <c r="G17" s="376"/>
      <c r="H17" s="641">
        <v>1630305347</v>
      </c>
      <c r="I17" s="36"/>
      <c r="J17" s="642">
        <v>1707736058</v>
      </c>
      <c r="K17" s="641">
        <v>1630305347</v>
      </c>
      <c r="L17" s="642">
        <v>1707736058</v>
      </c>
    </row>
    <row r="18" spans="1:14" s="365" customFormat="1" ht="15.75" customHeight="1">
      <c r="A18" s="375" t="s">
        <v>259</v>
      </c>
      <c r="B18" s="372" t="s">
        <v>960</v>
      </c>
      <c r="C18" s="373"/>
      <c r="D18" s="330">
        <v>24</v>
      </c>
      <c r="E18" s="368"/>
      <c r="F18" s="369"/>
      <c r="G18" s="368"/>
      <c r="H18" s="640">
        <v>5924833037</v>
      </c>
      <c r="I18" s="36"/>
      <c r="J18" s="529">
        <v>12222081700</v>
      </c>
      <c r="K18" s="640">
        <v>5924833037</v>
      </c>
      <c r="L18" s="529">
        <v>12222081700</v>
      </c>
      <c r="M18" s="646"/>
      <c r="N18" s="645"/>
    </row>
    <row r="19" spans="1:12" s="365" customFormat="1" ht="15.75" customHeight="1">
      <c r="A19" s="375" t="s">
        <v>266</v>
      </c>
      <c r="B19" s="372" t="s">
        <v>961</v>
      </c>
      <c r="C19" s="373"/>
      <c r="D19" s="330">
        <v>25</v>
      </c>
      <c r="E19" s="368"/>
      <c r="F19" s="369"/>
      <c r="G19" s="368"/>
      <c r="H19" s="640">
        <v>1961728325</v>
      </c>
      <c r="I19" s="36"/>
      <c r="J19" s="529">
        <v>2178947823</v>
      </c>
      <c r="K19" s="640">
        <v>1961728325</v>
      </c>
      <c r="L19" s="529">
        <v>2178947823</v>
      </c>
    </row>
    <row r="20" spans="1:12" s="365" customFormat="1" ht="15.75" customHeight="1">
      <c r="A20" s="374" t="s">
        <v>273</v>
      </c>
      <c r="B20" s="359" t="s">
        <v>962</v>
      </c>
      <c r="C20" s="360"/>
      <c r="D20" s="361">
        <v>30</v>
      </c>
      <c r="E20" s="362"/>
      <c r="F20" s="363"/>
      <c r="G20" s="362"/>
      <c r="H20" s="24">
        <f>H13+H15-H16-H18-H19</f>
        <v>-344181904</v>
      </c>
      <c r="I20" s="24">
        <v>0</v>
      </c>
      <c r="J20" s="24">
        <f>J13+J15-J16-J18-J19</f>
        <v>-180085220</v>
      </c>
      <c r="K20" s="24">
        <f>K13+K15-K16-K18-K19</f>
        <v>-344181904</v>
      </c>
      <c r="L20" s="24">
        <f>L13+L15-L16-L18-L19</f>
        <v>-180085220</v>
      </c>
    </row>
    <row r="21" spans="1:12" s="365" customFormat="1" ht="15.75" customHeight="1">
      <c r="A21" s="362"/>
      <c r="B21" s="359" t="s">
        <v>963</v>
      </c>
      <c r="C21" s="360"/>
      <c r="D21" s="361"/>
      <c r="E21" s="362"/>
      <c r="F21" s="363"/>
      <c r="G21" s="362"/>
      <c r="H21" s="36"/>
      <c r="I21" s="36"/>
      <c r="J21" s="36"/>
      <c r="K21" s="36"/>
      <c r="L21" s="36"/>
    </row>
    <row r="22" spans="1:12" s="365" customFormat="1" ht="24.75" customHeight="1">
      <c r="A22" s="375" t="s">
        <v>290</v>
      </c>
      <c r="B22" s="372" t="s">
        <v>697</v>
      </c>
      <c r="C22" s="373"/>
      <c r="D22" s="330">
        <v>31</v>
      </c>
      <c r="E22" s="368"/>
      <c r="F22" s="369" t="s">
        <v>964</v>
      </c>
      <c r="G22" s="368"/>
      <c r="H22" s="640">
        <v>34505815</v>
      </c>
      <c r="I22" s="36"/>
      <c r="J22" s="529">
        <v>493620648</v>
      </c>
      <c r="K22" s="640">
        <v>34505815</v>
      </c>
      <c r="L22" s="529">
        <v>493620648</v>
      </c>
    </row>
    <row r="23" spans="1:12" s="365" customFormat="1" ht="15.75" customHeight="1">
      <c r="A23" s="375" t="s">
        <v>319</v>
      </c>
      <c r="B23" s="372" t="s">
        <v>702</v>
      </c>
      <c r="C23" s="373"/>
      <c r="D23" s="330">
        <v>32</v>
      </c>
      <c r="E23" s="368"/>
      <c r="F23" s="369" t="s">
        <v>965</v>
      </c>
      <c r="G23" s="368"/>
      <c r="H23" s="640">
        <v>85186765</v>
      </c>
      <c r="I23" s="36"/>
      <c r="J23" s="529">
        <v>231941487</v>
      </c>
      <c r="K23" s="640">
        <v>85186765</v>
      </c>
      <c r="L23" s="529">
        <v>231941487</v>
      </c>
    </row>
    <row r="24" spans="1:12" s="357" customFormat="1" ht="15.75" customHeight="1">
      <c r="A24" s="374" t="s">
        <v>323</v>
      </c>
      <c r="B24" s="359" t="s">
        <v>966</v>
      </c>
      <c r="C24" s="360"/>
      <c r="D24" s="361">
        <v>40</v>
      </c>
      <c r="E24" s="362"/>
      <c r="F24" s="363"/>
      <c r="G24" s="362"/>
      <c r="H24" s="24">
        <f>H22-H23</f>
        <v>-50680950</v>
      </c>
      <c r="I24" s="24"/>
      <c r="J24" s="24">
        <f>J22-J23</f>
        <v>261679161</v>
      </c>
      <c r="K24" s="24">
        <f>K22-K23</f>
        <v>-50680950</v>
      </c>
      <c r="L24" s="24">
        <f>L22-L23</f>
        <v>261679161</v>
      </c>
    </row>
    <row r="25" spans="1:12" s="357" customFormat="1" ht="15.75" customHeight="1">
      <c r="A25" s="374" t="s">
        <v>336</v>
      </c>
      <c r="B25" s="359" t="s">
        <v>967</v>
      </c>
      <c r="C25" s="360"/>
      <c r="D25" s="361">
        <v>50</v>
      </c>
      <c r="E25" s="362"/>
      <c r="F25" s="363"/>
      <c r="G25" s="362"/>
      <c r="H25" s="24">
        <f>H20+H24</f>
        <v>-394862854</v>
      </c>
      <c r="I25" s="24"/>
      <c r="J25" s="24">
        <f>J20+J24</f>
        <v>81593941</v>
      </c>
      <c r="K25" s="24">
        <f>K20+K24</f>
        <v>-394862854</v>
      </c>
      <c r="L25" s="24">
        <f>L20+L24</f>
        <v>81593941</v>
      </c>
    </row>
    <row r="26" spans="1:12" s="365" customFormat="1" ht="15.75" customHeight="1">
      <c r="A26" s="374"/>
      <c r="B26" s="359" t="s">
        <v>968</v>
      </c>
      <c r="C26" s="360"/>
      <c r="D26" s="361"/>
      <c r="E26" s="362"/>
      <c r="F26" s="363"/>
      <c r="G26" s="362"/>
      <c r="H26" s="36"/>
      <c r="I26" s="36"/>
      <c r="J26" s="36"/>
      <c r="K26" s="36"/>
      <c r="L26" s="36"/>
    </row>
    <row r="27" spans="1:12" s="365" customFormat="1" ht="24.75" customHeight="1">
      <c r="A27" s="375" t="s">
        <v>364</v>
      </c>
      <c r="B27" s="372" t="s">
        <v>81</v>
      </c>
      <c r="C27" s="373"/>
      <c r="D27" s="330">
        <v>51</v>
      </c>
      <c r="E27" s="368"/>
      <c r="F27" s="369" t="s">
        <v>969</v>
      </c>
      <c r="G27" s="368"/>
      <c r="H27" s="371"/>
      <c r="I27" s="36"/>
      <c r="J27" s="525">
        <f>J25*15%</f>
        <v>12239091.15</v>
      </c>
      <c r="K27" s="371"/>
      <c r="L27" s="525">
        <f>L25*15%</f>
        <v>12239091.15</v>
      </c>
    </row>
    <row r="28" spans="1:12" s="365" customFormat="1" ht="15.75" customHeight="1">
      <c r="A28" s="375" t="s">
        <v>373</v>
      </c>
      <c r="B28" s="372" t="s">
        <v>82</v>
      </c>
      <c r="C28" s="373"/>
      <c r="D28" s="330">
        <v>52</v>
      </c>
      <c r="E28" s="368"/>
      <c r="F28" s="369"/>
      <c r="G28" s="368"/>
      <c r="H28" s="36">
        <v>0</v>
      </c>
      <c r="I28" s="36"/>
      <c r="J28" s="36">
        <v>0</v>
      </c>
      <c r="K28" s="36">
        <v>0</v>
      </c>
      <c r="L28" s="36">
        <v>0</v>
      </c>
    </row>
    <row r="29" spans="1:12" s="357" customFormat="1" ht="15.75" customHeight="1">
      <c r="A29" s="374" t="s">
        <v>361</v>
      </c>
      <c r="B29" s="359" t="s">
        <v>970</v>
      </c>
      <c r="C29" s="360"/>
      <c r="D29" s="361">
        <v>60</v>
      </c>
      <c r="E29" s="362"/>
      <c r="F29" s="363"/>
      <c r="G29" s="362"/>
      <c r="H29" s="24">
        <f>H25-H27-H28</f>
        <v>-394862854</v>
      </c>
      <c r="I29" s="24"/>
      <c r="J29" s="24">
        <f>J25-J27-J28</f>
        <v>69354849.85</v>
      </c>
      <c r="K29" s="24">
        <f>K25-K27-K28</f>
        <v>-394862854</v>
      </c>
      <c r="L29" s="24">
        <f>L25-L27-L28</f>
        <v>69354849.85</v>
      </c>
    </row>
    <row r="30" spans="1:10" s="365" customFormat="1" ht="15.75" customHeight="1">
      <c r="A30" s="374"/>
      <c r="B30" s="359" t="s">
        <v>971</v>
      </c>
      <c r="C30" s="360"/>
      <c r="D30" s="361"/>
      <c r="E30" s="362"/>
      <c r="F30" s="363"/>
      <c r="G30" s="362"/>
      <c r="H30" s="36"/>
      <c r="I30" s="36"/>
      <c r="J30" s="36"/>
    </row>
    <row r="31" spans="1:12" s="365" customFormat="1" ht="24.75" customHeight="1" thickBot="1">
      <c r="A31" s="374" t="s">
        <v>972</v>
      </c>
      <c r="B31" s="382" t="s">
        <v>53</v>
      </c>
      <c r="C31" s="360"/>
      <c r="D31" s="361">
        <v>70</v>
      </c>
      <c r="E31" s="362"/>
      <c r="F31" s="363" t="s">
        <v>973</v>
      </c>
      <c r="G31" s="383"/>
      <c r="H31" s="384"/>
      <c r="I31" s="384"/>
      <c r="J31" s="384"/>
      <c r="K31" s="385"/>
      <c r="L31" s="385"/>
    </row>
    <row r="32" spans="1:10" s="365" customFormat="1" ht="15" customHeight="1" thickTop="1">
      <c r="A32" s="386"/>
      <c r="B32" s="382"/>
      <c r="C32" s="360"/>
      <c r="D32" s="361"/>
      <c r="E32" s="362"/>
      <c r="F32" s="369"/>
      <c r="G32" s="362"/>
      <c r="H32" s="387"/>
      <c r="I32" s="388"/>
      <c r="J32" s="387"/>
    </row>
    <row r="33" spans="2:12" s="270" customFormat="1" ht="21.75" customHeight="1">
      <c r="B33" s="312"/>
      <c r="C33" s="312"/>
      <c r="D33" s="20"/>
      <c r="F33" s="313"/>
      <c r="G33" s="313"/>
      <c r="H33" s="313"/>
      <c r="I33" s="313"/>
      <c r="J33" s="698" t="s">
        <v>1177</v>
      </c>
      <c r="K33" s="698"/>
      <c r="L33" s="698"/>
    </row>
    <row r="34" spans="1:248" s="365" customFormat="1" ht="27" customHeight="1">
      <c r="A34" s="42"/>
      <c r="B34" s="42"/>
      <c r="C34" s="42"/>
      <c r="D34" s="26"/>
      <c r="E34" s="42"/>
      <c r="F34" s="26"/>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row>
    <row r="35" spans="1:248" s="365" customFormat="1" ht="27" customHeight="1">
      <c r="A35" s="42"/>
      <c r="B35" s="699" t="s">
        <v>1185</v>
      </c>
      <c r="C35" s="699"/>
      <c r="D35" s="699"/>
      <c r="E35" s="699"/>
      <c r="F35" s="699"/>
      <c r="G35" s="699"/>
      <c r="H35" s="699"/>
      <c r="I35" s="459"/>
      <c r="J35" s="459"/>
      <c r="K35" s="459" t="s">
        <v>975</v>
      </c>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row>
    <row r="36" spans="1:248" ht="30" customHeight="1">
      <c r="A36" s="26"/>
      <c r="B36" s="42"/>
      <c r="C36" s="479"/>
      <c r="D36" s="443"/>
      <c r="E36" s="479"/>
      <c r="F36" s="448"/>
      <c r="G36" s="389"/>
      <c r="H36" s="184"/>
      <c r="I36" s="184"/>
      <c r="J36" s="184"/>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row>
    <row r="37" spans="1:248" ht="30" customHeight="1">
      <c r="A37" s="26"/>
      <c r="B37" s="42"/>
      <c r="C37" s="479"/>
      <c r="D37" s="443"/>
      <c r="E37" s="479"/>
      <c r="F37" s="448"/>
      <c r="G37" s="270"/>
      <c r="H37" s="184"/>
      <c r="I37" s="184"/>
      <c r="J37" s="184"/>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row>
    <row r="38" spans="1:248" ht="36" customHeight="1">
      <c r="A38" s="26"/>
      <c r="B38" s="42"/>
      <c r="C38" s="480"/>
      <c r="D38" s="416"/>
      <c r="E38" s="480"/>
      <c r="F38" s="481"/>
      <c r="G38" s="270"/>
      <c r="H38" s="184"/>
      <c r="I38" s="184"/>
      <c r="J38" s="184"/>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row>
    <row r="39" spans="1:248" ht="18" customHeight="1">
      <c r="A39" s="26"/>
      <c r="B39" s="699" t="s">
        <v>1186</v>
      </c>
      <c r="C39" s="699"/>
      <c r="D39" s="699"/>
      <c r="E39" s="699"/>
      <c r="F39" s="699"/>
      <c r="G39" s="699"/>
      <c r="H39" s="699"/>
      <c r="I39" s="459"/>
      <c r="J39" s="459"/>
      <c r="K39" s="459" t="s">
        <v>976</v>
      </c>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row>
    <row r="40" ht="24" customHeight="1"/>
    <row r="41" spans="2:7" ht="24" customHeight="1">
      <c r="B41" s="395"/>
      <c r="C41" s="395"/>
      <c r="E41" s="328"/>
      <c r="F41" s="328"/>
      <c r="G41" s="328"/>
    </row>
    <row r="42" spans="2:7" ht="27.75" customHeight="1">
      <c r="B42" s="396"/>
      <c r="C42" s="397"/>
      <c r="D42" s="398"/>
      <c r="E42" s="399"/>
      <c r="F42" s="399"/>
      <c r="G42" s="399"/>
    </row>
    <row r="43" spans="2:7" ht="24" customHeight="1">
      <c r="B43" s="396"/>
      <c r="C43" s="397"/>
      <c r="D43" s="400"/>
      <c r="E43" s="401"/>
      <c r="F43" s="401"/>
      <c r="G43" s="401"/>
    </row>
    <row r="44" spans="2:7" ht="118.5" customHeight="1">
      <c r="B44" s="396"/>
      <c r="C44" s="397"/>
      <c r="D44" s="398"/>
      <c r="E44" s="399"/>
      <c r="F44" s="399"/>
      <c r="G44" s="399"/>
    </row>
    <row r="45" spans="2:7" ht="24" customHeight="1">
      <c r="B45" s="396"/>
      <c r="C45" s="397"/>
      <c r="D45" s="398"/>
      <c r="E45" s="399"/>
      <c r="F45" s="399"/>
      <c r="G45" s="399"/>
    </row>
    <row r="46" spans="2:7" ht="12.75">
      <c r="B46" s="402"/>
      <c r="C46" s="403"/>
      <c r="D46" s="404"/>
      <c r="E46" s="405"/>
      <c r="F46" s="405"/>
      <c r="G46" s="405"/>
    </row>
    <row r="47" spans="2:7" ht="12.75">
      <c r="B47" s="402"/>
      <c r="C47" s="406"/>
      <c r="D47" s="354"/>
      <c r="E47" s="407"/>
      <c r="F47" s="407"/>
      <c r="G47" s="407"/>
    </row>
    <row r="48" spans="2:3" ht="21.75" customHeight="1">
      <c r="B48" s="408"/>
      <c r="C48" s="409"/>
    </row>
    <row r="49" spans="2:7" ht="12.75">
      <c r="B49" s="408"/>
      <c r="C49" s="409"/>
      <c r="D49" s="350"/>
      <c r="E49" s="410"/>
      <c r="F49" s="410"/>
      <c r="G49" s="410"/>
    </row>
    <row r="51" spans="5:7" ht="12.75">
      <c r="E51" s="411"/>
      <c r="F51" s="411"/>
      <c r="G51" s="411"/>
    </row>
    <row r="52" spans="2:7" ht="12.75">
      <c r="B52" s="412"/>
      <c r="C52" s="413"/>
      <c r="D52" s="350"/>
      <c r="E52" s="414"/>
      <c r="F52" s="414"/>
      <c r="G52" s="414"/>
    </row>
  </sheetData>
  <sheetProtection/>
  <mergeCells count="4">
    <mergeCell ref="A7:B7"/>
    <mergeCell ref="J33:L33"/>
    <mergeCell ref="B35:H35"/>
    <mergeCell ref="B39:H39"/>
  </mergeCells>
  <printOptions/>
  <pageMargins left="0" right="0" top="0.7480314960629921" bottom="0.7480314960629921" header="0.31496062992125984" footer="0.31496062992125984"/>
  <pageSetup firstPageNumber="5" useFirstPageNumber="1" horizontalDpi="600" verticalDpi="600" orientation="portrait" paperSize="9" scale="80" r:id="rId1"/>
  <headerFooter>
    <oddFooter>&amp;C
&amp;RTrang &amp;P</oddFooter>
  </headerFooter>
</worksheet>
</file>

<file path=xl/worksheets/sheet5.xml><?xml version="1.0" encoding="utf-8"?>
<worksheet xmlns="http://schemas.openxmlformats.org/spreadsheetml/2006/main" xmlns:r="http://schemas.openxmlformats.org/officeDocument/2006/relationships">
  <dimension ref="A1:IG69"/>
  <sheetViews>
    <sheetView zoomScalePageLayoutView="0" workbookViewId="0" topLeftCell="A22">
      <selection activeCell="V35" sqref="V35"/>
    </sheetView>
  </sheetViews>
  <sheetFormatPr defaultColWidth="10.25390625" defaultRowHeight="12.75"/>
  <cols>
    <col min="1" max="1" width="3.00390625" style="494" customWidth="1"/>
    <col min="2" max="3" width="10.25390625" style="494" customWidth="1"/>
    <col min="4" max="4" width="9.125" style="494" customWidth="1"/>
    <col min="5" max="5" width="7.625" style="494" customWidth="1"/>
    <col min="6" max="6" width="9.375" style="494" customWidth="1"/>
    <col min="7" max="7" width="1.12109375" style="494" customWidth="1"/>
    <col min="8" max="8" width="5.875" style="494" customWidth="1"/>
    <col min="9" max="9" width="1.00390625" style="494" customWidth="1"/>
    <col min="10" max="10" width="7.25390625" style="494" customWidth="1"/>
    <col min="11" max="11" width="0.6171875" style="494" customWidth="1"/>
    <col min="12" max="12" width="16.125" style="546" customWidth="1"/>
    <col min="13" max="13" width="0.875" style="547" customWidth="1"/>
    <col min="14" max="14" width="18.75390625" style="381" customWidth="1"/>
    <col min="15" max="15" width="16.875" style="494" hidden="1" customWidth="1"/>
    <col min="16" max="16" width="17.75390625" style="494" hidden="1" customWidth="1"/>
    <col min="17" max="19" width="0" style="494" hidden="1" customWidth="1"/>
    <col min="20" max="21" width="10.25390625" style="494" customWidth="1"/>
    <col min="22" max="23" width="10.875" style="494" bestFit="1" customWidth="1"/>
    <col min="24" max="16384" width="10.25390625" style="494" customWidth="1"/>
  </cols>
  <sheetData>
    <row r="1" spans="1:241" s="491" customFormat="1" ht="19.5" customHeight="1">
      <c r="A1" s="486" t="str">
        <f>'[1]TTC'!D6</f>
        <v>CÔNG TY CỔ PHẦN CHẾ TẠO MÁY DZĨ AN VIỆT NAM</v>
      </c>
      <c r="B1" s="487"/>
      <c r="C1" s="488"/>
      <c r="D1" s="488"/>
      <c r="E1" s="489"/>
      <c r="F1" s="488"/>
      <c r="G1" s="490"/>
      <c r="H1" s="488"/>
      <c r="I1" s="22"/>
      <c r="J1" s="23"/>
      <c r="K1" s="24"/>
      <c r="N1" s="326" t="s">
        <v>1095</v>
      </c>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488"/>
      <c r="EY1" s="488"/>
      <c r="EZ1" s="488"/>
      <c r="FA1" s="488"/>
      <c r="FB1" s="488"/>
      <c r="FC1" s="488"/>
      <c r="FD1" s="488"/>
      <c r="FE1" s="488"/>
      <c r="FF1" s="488"/>
      <c r="FG1" s="488"/>
      <c r="FH1" s="488"/>
      <c r="FI1" s="488"/>
      <c r="FJ1" s="488"/>
      <c r="FK1" s="488"/>
      <c r="FL1" s="488"/>
      <c r="FM1" s="488"/>
      <c r="FN1" s="488"/>
      <c r="FO1" s="488"/>
      <c r="FP1" s="488"/>
      <c r="FQ1" s="488"/>
      <c r="FR1" s="488"/>
      <c r="FS1" s="488"/>
      <c r="FT1" s="488"/>
      <c r="FU1" s="488"/>
      <c r="FV1" s="488"/>
      <c r="FW1" s="488"/>
      <c r="FX1" s="488"/>
      <c r="FY1" s="488"/>
      <c r="FZ1" s="488"/>
      <c r="GA1" s="488"/>
      <c r="GB1" s="488"/>
      <c r="GC1" s="488"/>
      <c r="GD1" s="488"/>
      <c r="GE1" s="488"/>
      <c r="GF1" s="488"/>
      <c r="GG1" s="488"/>
      <c r="GH1" s="488"/>
      <c r="GI1" s="488"/>
      <c r="GJ1" s="488"/>
      <c r="GK1" s="488"/>
      <c r="GL1" s="488"/>
      <c r="GM1" s="488"/>
      <c r="GN1" s="488"/>
      <c r="GO1" s="488"/>
      <c r="GP1" s="488"/>
      <c r="GQ1" s="488"/>
      <c r="GR1" s="488"/>
      <c r="GS1" s="488"/>
      <c r="GT1" s="488"/>
      <c r="GU1" s="488"/>
      <c r="GV1" s="488"/>
      <c r="GW1" s="488"/>
      <c r="GX1" s="488"/>
      <c r="GY1" s="488"/>
      <c r="GZ1" s="488"/>
      <c r="HA1" s="488"/>
      <c r="HB1" s="488"/>
      <c r="HC1" s="488"/>
      <c r="HD1" s="488"/>
      <c r="HE1" s="488"/>
      <c r="HF1" s="488"/>
      <c r="HG1" s="488"/>
      <c r="HH1" s="488"/>
      <c r="HI1" s="488"/>
      <c r="HJ1" s="488"/>
      <c r="HK1" s="488"/>
      <c r="HL1" s="488"/>
      <c r="HM1" s="488"/>
      <c r="HN1" s="488"/>
      <c r="HO1" s="488"/>
      <c r="HP1" s="488"/>
      <c r="HQ1" s="488"/>
      <c r="HR1" s="488"/>
      <c r="HS1" s="488"/>
      <c r="HT1" s="488"/>
      <c r="HU1" s="488"/>
      <c r="HV1" s="488"/>
      <c r="HW1" s="488"/>
      <c r="HX1" s="488"/>
      <c r="HY1" s="488"/>
      <c r="HZ1" s="488"/>
      <c r="IA1" s="488"/>
      <c r="IB1" s="488"/>
      <c r="IC1" s="488"/>
      <c r="ID1" s="488"/>
      <c r="IE1" s="488"/>
      <c r="IF1" s="488"/>
      <c r="IG1" s="488"/>
    </row>
    <row r="2" spans="1:241" s="491" customFormat="1" ht="9.75" customHeight="1">
      <c r="A2" s="486"/>
      <c r="B2" s="487"/>
      <c r="C2" s="488"/>
      <c r="D2" s="488"/>
      <c r="E2" s="489"/>
      <c r="F2" s="488"/>
      <c r="G2" s="490"/>
      <c r="H2" s="488"/>
      <c r="I2" s="22"/>
      <c r="J2" s="23"/>
      <c r="K2" s="24"/>
      <c r="N2" s="326"/>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c r="EU2" s="488"/>
      <c r="EV2" s="488"/>
      <c r="EW2" s="488"/>
      <c r="EX2" s="488"/>
      <c r="EY2" s="488"/>
      <c r="EZ2" s="488"/>
      <c r="FA2" s="488"/>
      <c r="FB2" s="488"/>
      <c r="FC2" s="488"/>
      <c r="FD2" s="488"/>
      <c r="FE2" s="488"/>
      <c r="FF2" s="488"/>
      <c r="FG2" s="488"/>
      <c r="FH2" s="488"/>
      <c r="FI2" s="488"/>
      <c r="FJ2" s="488"/>
      <c r="FK2" s="488"/>
      <c r="FL2" s="488"/>
      <c r="FM2" s="488"/>
      <c r="FN2" s="488"/>
      <c r="FO2" s="488"/>
      <c r="FP2" s="488"/>
      <c r="FQ2" s="488"/>
      <c r="FR2" s="488"/>
      <c r="FS2" s="488"/>
      <c r="FT2" s="488"/>
      <c r="FU2" s="488"/>
      <c r="FV2" s="488"/>
      <c r="FW2" s="488"/>
      <c r="FX2" s="488"/>
      <c r="FY2" s="488"/>
      <c r="FZ2" s="488"/>
      <c r="GA2" s="488"/>
      <c r="GB2" s="488"/>
      <c r="GC2" s="488"/>
      <c r="GD2" s="488"/>
      <c r="GE2" s="488"/>
      <c r="GF2" s="488"/>
      <c r="GG2" s="488"/>
      <c r="GH2" s="488"/>
      <c r="GI2" s="488"/>
      <c r="GJ2" s="488"/>
      <c r="GK2" s="488"/>
      <c r="GL2" s="488"/>
      <c r="GM2" s="488"/>
      <c r="GN2" s="488"/>
      <c r="GO2" s="488"/>
      <c r="GP2" s="488"/>
      <c r="GQ2" s="488"/>
      <c r="GR2" s="488"/>
      <c r="GS2" s="488"/>
      <c r="GT2" s="488"/>
      <c r="GU2" s="488"/>
      <c r="GV2" s="488"/>
      <c r="GW2" s="488"/>
      <c r="GX2" s="488"/>
      <c r="GY2" s="488"/>
      <c r="GZ2" s="488"/>
      <c r="HA2" s="488"/>
      <c r="HB2" s="488"/>
      <c r="HC2" s="488"/>
      <c r="HD2" s="488"/>
      <c r="HE2" s="488"/>
      <c r="HF2" s="488"/>
      <c r="HG2" s="488"/>
      <c r="HH2" s="488"/>
      <c r="HI2" s="488"/>
      <c r="HJ2" s="488"/>
      <c r="HK2" s="488"/>
      <c r="HL2" s="488"/>
      <c r="HM2" s="488"/>
      <c r="HN2" s="488"/>
      <c r="HO2" s="488"/>
      <c r="HP2" s="488"/>
      <c r="HQ2" s="488"/>
      <c r="HR2" s="488"/>
      <c r="HS2" s="488"/>
      <c r="HT2" s="488"/>
      <c r="HU2" s="488"/>
      <c r="HV2" s="488"/>
      <c r="HW2" s="488"/>
      <c r="HX2" s="488"/>
      <c r="HY2" s="488"/>
      <c r="HZ2" s="488"/>
      <c r="IA2" s="488"/>
      <c r="IB2" s="488"/>
      <c r="IC2" s="488"/>
      <c r="ID2" s="488"/>
      <c r="IE2" s="488"/>
      <c r="IF2" s="488"/>
      <c r="IG2" s="488"/>
    </row>
    <row r="3" spans="1:14" ht="24.75" customHeight="1">
      <c r="A3" s="492" t="s">
        <v>56</v>
      </c>
      <c r="B3" s="493"/>
      <c r="C3" s="493"/>
      <c r="D3" s="493"/>
      <c r="E3" s="493"/>
      <c r="F3" s="493"/>
      <c r="G3" s="493"/>
      <c r="H3" s="493"/>
      <c r="I3" s="493"/>
      <c r="J3" s="493"/>
      <c r="K3" s="493"/>
      <c r="L3" s="29"/>
      <c r="M3" s="29"/>
      <c r="N3" s="29"/>
    </row>
    <row r="4" spans="1:14" ht="24.75" customHeight="1">
      <c r="A4" s="495" t="s">
        <v>1096</v>
      </c>
      <c r="B4" s="493"/>
      <c r="C4" s="493"/>
      <c r="D4" s="493"/>
      <c r="E4" s="493"/>
      <c r="F4" s="493"/>
      <c r="G4" s="493"/>
      <c r="H4" s="493"/>
      <c r="I4" s="493"/>
      <c r="J4" s="493"/>
      <c r="K4" s="493"/>
      <c r="L4" s="496"/>
      <c r="M4" s="496"/>
      <c r="N4" s="496"/>
    </row>
    <row r="5" spans="1:14" s="505" customFormat="1" ht="19.5" customHeight="1">
      <c r="A5" s="332" t="s">
        <v>1175</v>
      </c>
      <c r="B5" s="497"/>
      <c r="C5" s="498"/>
      <c r="D5" s="499"/>
      <c r="E5" s="500"/>
      <c r="F5" s="500"/>
      <c r="G5" s="500"/>
      <c r="H5" s="501"/>
      <c r="I5" s="502"/>
      <c r="J5" s="503"/>
      <c r="K5" s="497"/>
      <c r="L5" s="497"/>
      <c r="M5" s="497"/>
      <c r="N5" s="504" t="s">
        <v>104</v>
      </c>
    </row>
    <row r="6" spans="1:14" ht="19.5" customHeight="1">
      <c r="A6" s="506"/>
      <c r="B6" s="507"/>
      <c r="C6" s="507"/>
      <c r="D6" s="507"/>
      <c r="E6" s="507"/>
      <c r="F6" s="507"/>
      <c r="G6" s="507"/>
      <c r="H6" s="507"/>
      <c r="I6" s="507"/>
      <c r="J6" s="507"/>
      <c r="K6" s="507"/>
      <c r="L6" s="508"/>
      <c r="M6" s="509"/>
      <c r="N6" s="510"/>
    </row>
    <row r="7" spans="1:14" s="514" customFormat="1" ht="34.5" customHeight="1">
      <c r="A7" s="697"/>
      <c r="B7" s="697"/>
      <c r="C7" s="351" t="s">
        <v>942</v>
      </c>
      <c r="D7" s="351"/>
      <c r="E7" s="351"/>
      <c r="F7" s="351"/>
      <c r="G7" s="511"/>
      <c r="H7" s="511" t="s">
        <v>59</v>
      </c>
      <c r="I7" s="511"/>
      <c r="J7" s="512" t="s">
        <v>60</v>
      </c>
      <c r="K7" s="513"/>
      <c r="L7" s="252" t="s">
        <v>1183</v>
      </c>
      <c r="M7" s="356"/>
      <c r="N7" s="252" t="s">
        <v>1184</v>
      </c>
    </row>
    <row r="8" spans="1:16" s="520" customFormat="1" ht="30" customHeight="1">
      <c r="A8" s="515" t="s">
        <v>1097</v>
      </c>
      <c r="B8" s="516"/>
      <c r="C8" s="516"/>
      <c r="D8" s="516"/>
      <c r="E8" s="516"/>
      <c r="F8" s="516"/>
      <c r="G8" s="516"/>
      <c r="H8" s="517"/>
      <c r="I8" s="517"/>
      <c r="J8" s="517"/>
      <c r="K8" s="517"/>
      <c r="L8" s="518"/>
      <c r="M8" s="519"/>
      <c r="N8" s="184"/>
      <c r="O8" s="516"/>
      <c r="P8" s="516"/>
    </row>
    <row r="9" spans="1:16" s="526" customFormat="1" ht="24.75" customHeight="1">
      <c r="A9" s="521" t="s">
        <v>1098</v>
      </c>
      <c r="B9" s="522" t="s">
        <v>1099</v>
      </c>
      <c r="C9" s="521"/>
      <c r="D9" s="521"/>
      <c r="E9" s="521"/>
      <c r="F9" s="521"/>
      <c r="G9" s="521"/>
      <c r="H9" s="523" t="s">
        <v>915</v>
      </c>
      <c r="I9" s="523"/>
      <c r="J9" s="523"/>
      <c r="K9" s="523"/>
      <c r="L9" s="93">
        <v>27707279491</v>
      </c>
      <c r="M9" s="524"/>
      <c r="N9" s="525">
        <v>79954677468</v>
      </c>
      <c r="O9" s="525"/>
      <c r="P9" s="525"/>
    </row>
    <row r="10" spans="1:16" s="526" customFormat="1" ht="18" customHeight="1">
      <c r="A10" s="521" t="s">
        <v>1100</v>
      </c>
      <c r="B10" s="522" t="s">
        <v>1101</v>
      </c>
      <c r="C10" s="521"/>
      <c r="D10" s="521"/>
      <c r="E10" s="521"/>
      <c r="F10" s="521"/>
      <c r="G10" s="521"/>
      <c r="H10" s="523" t="s">
        <v>916</v>
      </c>
      <c r="I10" s="523"/>
      <c r="J10" s="523"/>
      <c r="K10" s="523"/>
      <c r="L10" s="93">
        <v>-9267805915</v>
      </c>
      <c r="M10" s="524"/>
      <c r="N10" s="525">
        <v>-31719664286</v>
      </c>
      <c r="O10" s="525"/>
      <c r="P10" s="525"/>
    </row>
    <row r="11" spans="1:16" s="526" customFormat="1" ht="18" customHeight="1">
      <c r="A11" s="521" t="s">
        <v>123</v>
      </c>
      <c r="B11" s="522" t="s">
        <v>1102</v>
      </c>
      <c r="C11" s="521"/>
      <c r="D11" s="521"/>
      <c r="E11" s="521"/>
      <c r="F11" s="521"/>
      <c r="G11" s="521"/>
      <c r="H11" s="523" t="s">
        <v>930</v>
      </c>
      <c r="I11" s="523"/>
      <c r="J11" s="523"/>
      <c r="K11" s="523"/>
      <c r="L11" s="93">
        <v>-1296134100</v>
      </c>
      <c r="M11" s="524"/>
      <c r="N11" s="525">
        <v>-3278153900</v>
      </c>
      <c r="O11" s="525" t="s">
        <v>1103</v>
      </c>
      <c r="P11" s="525"/>
    </row>
    <row r="12" spans="1:16" s="526" customFormat="1" ht="18" customHeight="1">
      <c r="A12" s="521" t="s">
        <v>129</v>
      </c>
      <c r="B12" s="522" t="s">
        <v>1104</v>
      </c>
      <c r="C12" s="521"/>
      <c r="D12" s="521"/>
      <c r="E12" s="521"/>
      <c r="F12" s="521"/>
      <c r="G12" s="521"/>
      <c r="H12" s="523" t="s">
        <v>931</v>
      </c>
      <c r="I12" s="523"/>
      <c r="J12" s="523"/>
      <c r="K12" s="523"/>
      <c r="L12" s="93">
        <v>-1669878547</v>
      </c>
      <c r="M12" s="524"/>
      <c r="N12" s="525">
        <v>-1707501292</v>
      </c>
      <c r="O12" s="525" t="s">
        <v>1105</v>
      </c>
      <c r="P12" s="525"/>
    </row>
    <row r="13" spans="1:16" s="526" customFormat="1" ht="18" customHeight="1">
      <c r="A13" s="521" t="s">
        <v>131</v>
      </c>
      <c r="B13" s="522" t="s">
        <v>1106</v>
      </c>
      <c r="C13" s="521"/>
      <c r="D13" s="521"/>
      <c r="E13" s="521"/>
      <c r="F13" s="521"/>
      <c r="G13" s="521"/>
      <c r="H13" s="523" t="s">
        <v>932</v>
      </c>
      <c r="I13" s="523"/>
      <c r="J13" s="523"/>
      <c r="K13" s="523"/>
      <c r="L13" s="93">
        <v>-3783034890</v>
      </c>
      <c r="M13" s="524"/>
      <c r="N13" s="525"/>
      <c r="O13" s="525" t="s">
        <v>1107</v>
      </c>
      <c r="P13" s="525"/>
    </row>
    <row r="14" spans="1:16" s="526" customFormat="1" ht="18" customHeight="1">
      <c r="A14" s="521" t="s">
        <v>134</v>
      </c>
      <c r="B14" s="522" t="s">
        <v>1108</v>
      </c>
      <c r="C14" s="521"/>
      <c r="D14" s="521"/>
      <c r="E14" s="521"/>
      <c r="F14" s="521"/>
      <c r="G14" s="521"/>
      <c r="H14" s="523" t="s">
        <v>933</v>
      </c>
      <c r="I14" s="523"/>
      <c r="J14" s="523"/>
      <c r="K14" s="523"/>
      <c r="L14" s="93">
        <v>-14072455825</v>
      </c>
      <c r="M14" s="524"/>
      <c r="N14" s="525">
        <v>12862802190</v>
      </c>
      <c r="O14" s="525" t="s">
        <v>1109</v>
      </c>
      <c r="P14" s="525"/>
    </row>
    <row r="15" spans="1:16" s="526" customFormat="1" ht="18" customHeight="1">
      <c r="A15" s="521" t="s">
        <v>253</v>
      </c>
      <c r="B15" s="522" t="s">
        <v>1110</v>
      </c>
      <c r="C15" s="521"/>
      <c r="D15" s="521"/>
      <c r="E15" s="521"/>
      <c r="F15" s="521"/>
      <c r="G15" s="521"/>
      <c r="H15" s="527" t="s">
        <v>934</v>
      </c>
      <c r="I15" s="523"/>
      <c r="J15" s="523"/>
      <c r="K15" s="523"/>
      <c r="L15" s="93">
        <v>-10605585449</v>
      </c>
      <c r="M15" s="524"/>
      <c r="N15" s="525">
        <v>-48193345980</v>
      </c>
      <c r="O15" s="525" t="s">
        <v>1111</v>
      </c>
      <c r="P15" s="525"/>
    </row>
    <row r="16" spans="1:16" s="520" customFormat="1" ht="19.5" customHeight="1">
      <c r="A16" s="516"/>
      <c r="B16" s="515" t="s">
        <v>1112</v>
      </c>
      <c r="C16" s="516"/>
      <c r="D16" s="516"/>
      <c r="E16" s="516"/>
      <c r="F16" s="516"/>
      <c r="G16" s="516"/>
      <c r="H16" s="517" t="s">
        <v>917</v>
      </c>
      <c r="I16" s="517"/>
      <c r="J16" s="517"/>
      <c r="K16" s="517"/>
      <c r="L16" s="326">
        <f>SUM(L9:L15)</f>
        <v>-12987615235</v>
      </c>
      <c r="M16" s="528"/>
      <c r="N16" s="326">
        <f>SUM(N9:N15)</f>
        <v>7918814200</v>
      </c>
      <c r="O16" s="516"/>
      <c r="P16" s="529"/>
    </row>
    <row r="17" spans="1:16" s="520" customFormat="1" ht="30" customHeight="1">
      <c r="A17" s="515" t="s">
        <v>1113</v>
      </c>
      <c r="B17" s="516"/>
      <c r="C17" s="516"/>
      <c r="D17" s="516"/>
      <c r="E17" s="516"/>
      <c r="F17" s="516"/>
      <c r="G17" s="516"/>
      <c r="H17" s="517"/>
      <c r="I17" s="517"/>
      <c r="J17" s="517"/>
      <c r="K17" s="517"/>
      <c r="L17" s="530"/>
      <c r="M17" s="528"/>
      <c r="N17" s="381"/>
      <c r="P17" s="525"/>
    </row>
    <row r="18" spans="1:16" s="526" customFormat="1" ht="24.75" customHeight="1">
      <c r="A18" s="521" t="s">
        <v>1098</v>
      </c>
      <c r="B18" s="521" t="s">
        <v>1114</v>
      </c>
      <c r="C18" s="521"/>
      <c r="D18" s="521"/>
      <c r="E18" s="521"/>
      <c r="F18" s="521"/>
      <c r="G18" s="521"/>
      <c r="H18" s="523" t="s">
        <v>918</v>
      </c>
      <c r="I18" s="523"/>
      <c r="J18" s="523"/>
      <c r="K18" s="523"/>
      <c r="L18" s="93">
        <v>-640878272</v>
      </c>
      <c r="M18" s="524"/>
      <c r="N18" s="525">
        <v>-104334545</v>
      </c>
      <c r="O18" s="526" t="s">
        <v>1115</v>
      </c>
      <c r="P18" s="529"/>
    </row>
    <row r="19" spans="1:16" s="526" customFormat="1" ht="18" customHeight="1">
      <c r="A19" s="521" t="s">
        <v>1100</v>
      </c>
      <c r="B19" s="521" t="s">
        <v>1116</v>
      </c>
      <c r="C19" s="521"/>
      <c r="D19" s="521"/>
      <c r="E19" s="521"/>
      <c r="F19" s="521"/>
      <c r="G19" s="521"/>
      <c r="H19" s="523">
        <v>22</v>
      </c>
      <c r="I19" s="523"/>
      <c r="J19" s="523"/>
      <c r="K19" s="523"/>
      <c r="L19" s="93">
        <v>36263593</v>
      </c>
      <c r="M19" s="524"/>
      <c r="N19" s="525">
        <v>68361184</v>
      </c>
      <c r="P19" s="525"/>
    </row>
    <row r="20" spans="1:16" s="526" customFormat="1" ht="18" customHeight="1">
      <c r="A20" s="521" t="s">
        <v>123</v>
      </c>
      <c r="B20" s="521" t="s">
        <v>1117</v>
      </c>
      <c r="C20" s="521"/>
      <c r="D20" s="521"/>
      <c r="E20" s="521"/>
      <c r="F20" s="521"/>
      <c r="G20" s="521"/>
      <c r="H20" s="523" t="s">
        <v>919</v>
      </c>
      <c r="I20" s="523"/>
      <c r="J20" s="523"/>
      <c r="K20" s="523"/>
      <c r="L20" s="93">
        <v>-4700000000</v>
      </c>
      <c r="M20" s="524"/>
      <c r="N20" s="525"/>
      <c r="O20" s="526" t="s">
        <v>1118</v>
      </c>
      <c r="P20" s="525"/>
    </row>
    <row r="21" spans="1:16" s="526" customFormat="1" ht="30.75" customHeight="1">
      <c r="A21" s="531" t="s">
        <v>129</v>
      </c>
      <c r="B21" s="701" t="s">
        <v>1119</v>
      </c>
      <c r="C21" s="701"/>
      <c r="D21" s="701"/>
      <c r="E21" s="701"/>
      <c r="F21" s="701"/>
      <c r="G21" s="521"/>
      <c r="H21" s="532" t="s">
        <v>920</v>
      </c>
      <c r="I21" s="523"/>
      <c r="J21" s="523"/>
      <c r="K21" s="523"/>
      <c r="L21" s="93">
        <v>8318768328</v>
      </c>
      <c r="M21" s="524"/>
      <c r="N21" s="525">
        <v>4501500</v>
      </c>
      <c r="O21" s="526" t="s">
        <v>1118</v>
      </c>
      <c r="P21" s="525"/>
    </row>
    <row r="22" spans="1:16" s="526" customFormat="1" ht="18" customHeight="1">
      <c r="A22" s="521" t="s">
        <v>131</v>
      </c>
      <c r="B22" s="521" t="s">
        <v>1120</v>
      </c>
      <c r="C22" s="521"/>
      <c r="D22" s="521"/>
      <c r="E22" s="521"/>
      <c r="F22" s="521"/>
      <c r="G22" s="521"/>
      <c r="H22" s="523" t="s">
        <v>921</v>
      </c>
      <c r="I22" s="523"/>
      <c r="J22" s="523"/>
      <c r="K22" s="523"/>
      <c r="L22" s="93">
        <v>-4700000000</v>
      </c>
      <c r="M22" s="524"/>
      <c r="N22" s="525">
        <v>-3334961712</v>
      </c>
      <c r="O22" s="526" t="s">
        <v>1121</v>
      </c>
      <c r="P22" s="525"/>
    </row>
    <row r="23" spans="1:16" s="526" customFormat="1" ht="18" customHeight="1">
      <c r="A23" s="521" t="s">
        <v>134</v>
      </c>
      <c r="B23" s="521" t="s">
        <v>1122</v>
      </c>
      <c r="C23" s="521"/>
      <c r="D23" s="521"/>
      <c r="E23" s="521"/>
      <c r="F23" s="521"/>
      <c r="G23" s="521"/>
      <c r="H23" s="523" t="s">
        <v>935</v>
      </c>
      <c r="I23" s="523"/>
      <c r="J23" s="523"/>
      <c r="K23" s="523"/>
      <c r="L23" s="93">
        <v>8318768328</v>
      </c>
      <c r="M23" s="524"/>
      <c r="N23" s="525"/>
      <c r="P23" s="525"/>
    </row>
    <row r="24" spans="1:16" s="526" customFormat="1" ht="18" customHeight="1">
      <c r="A24" s="521" t="s">
        <v>253</v>
      </c>
      <c r="B24" s="521" t="s">
        <v>1123</v>
      </c>
      <c r="C24" s="521"/>
      <c r="D24" s="521"/>
      <c r="E24" s="521"/>
      <c r="F24" s="521"/>
      <c r="G24" s="521"/>
      <c r="H24" s="523">
        <v>27</v>
      </c>
      <c r="I24" s="523"/>
      <c r="J24" s="523"/>
      <c r="K24" s="523"/>
      <c r="L24" s="93">
        <v>8318768328</v>
      </c>
      <c r="M24" s="524"/>
      <c r="N24" s="525">
        <v>4501500</v>
      </c>
      <c r="O24" s="526" t="s">
        <v>1124</v>
      </c>
      <c r="P24" s="525"/>
    </row>
    <row r="25" spans="1:16" s="520" customFormat="1" ht="19.5" customHeight="1">
      <c r="A25" s="516"/>
      <c r="B25" s="515" t="s">
        <v>1125</v>
      </c>
      <c r="C25" s="516"/>
      <c r="D25" s="516"/>
      <c r="E25" s="516"/>
      <c r="F25" s="516"/>
      <c r="G25" s="516"/>
      <c r="H25" s="517" t="s">
        <v>922</v>
      </c>
      <c r="I25" s="517"/>
      <c r="J25" s="517"/>
      <c r="K25" s="517"/>
      <c r="L25" s="326">
        <f>SUM(L18:L24)</f>
        <v>14951690305</v>
      </c>
      <c r="M25" s="528"/>
      <c r="N25" s="326">
        <f>SUM(N18:N24)</f>
        <v>-3361932073</v>
      </c>
      <c r="P25" s="525"/>
    </row>
    <row r="26" spans="1:16" s="520" customFormat="1" ht="30" customHeight="1">
      <c r="A26" s="515" t="s">
        <v>1126</v>
      </c>
      <c r="B26" s="516"/>
      <c r="C26" s="516"/>
      <c r="D26" s="516"/>
      <c r="E26" s="516"/>
      <c r="F26" s="516"/>
      <c r="G26" s="516"/>
      <c r="H26" s="517"/>
      <c r="I26" s="517"/>
      <c r="J26" s="517"/>
      <c r="K26" s="517"/>
      <c r="L26" s="530"/>
      <c r="M26" s="528"/>
      <c r="N26" s="381"/>
      <c r="P26" s="529"/>
    </row>
    <row r="27" spans="1:16" s="526" customFormat="1" ht="24.75" customHeight="1">
      <c r="A27" s="521" t="s">
        <v>108</v>
      </c>
      <c r="B27" s="521" t="s">
        <v>1127</v>
      </c>
      <c r="C27" s="521"/>
      <c r="D27" s="521"/>
      <c r="E27" s="521"/>
      <c r="F27" s="521"/>
      <c r="G27" s="521"/>
      <c r="H27" s="523" t="s">
        <v>923</v>
      </c>
      <c r="I27" s="523"/>
      <c r="J27" s="523"/>
      <c r="K27" s="523"/>
      <c r="L27" s="93">
        <v>0</v>
      </c>
      <c r="M27" s="524"/>
      <c r="N27" s="525">
        <v>5663678000</v>
      </c>
      <c r="O27" s="533"/>
      <c r="P27" s="529"/>
    </row>
    <row r="28" spans="1:16" s="526" customFormat="1" ht="33.75" customHeight="1">
      <c r="A28" s="521" t="s">
        <v>119</v>
      </c>
      <c r="B28" s="701" t="s">
        <v>1128</v>
      </c>
      <c r="C28" s="701"/>
      <c r="D28" s="701"/>
      <c r="E28" s="701"/>
      <c r="F28" s="701"/>
      <c r="G28" s="534"/>
      <c r="H28" s="523" t="s">
        <v>924</v>
      </c>
      <c r="I28" s="523"/>
      <c r="J28" s="523"/>
      <c r="K28" s="523"/>
      <c r="L28" s="93">
        <v>0</v>
      </c>
      <c r="M28" s="524"/>
      <c r="N28" s="525"/>
      <c r="P28" s="525"/>
    </row>
    <row r="29" spans="1:16" s="526" customFormat="1" ht="18" customHeight="1">
      <c r="A29" s="521" t="s">
        <v>123</v>
      </c>
      <c r="B29" s="521" t="s">
        <v>1129</v>
      </c>
      <c r="C29" s="521"/>
      <c r="D29" s="521"/>
      <c r="E29" s="521"/>
      <c r="F29" s="521"/>
      <c r="G29" s="521"/>
      <c r="H29" s="523" t="s">
        <v>936</v>
      </c>
      <c r="I29" s="523"/>
      <c r="J29" s="523"/>
      <c r="K29" s="523"/>
      <c r="L29" s="93"/>
      <c r="M29" s="524"/>
      <c r="N29" s="525"/>
      <c r="O29" s="535" t="s">
        <v>1130</v>
      </c>
      <c r="P29" s="525"/>
    </row>
    <row r="30" spans="1:16" s="526" customFormat="1" ht="18" customHeight="1">
      <c r="A30" s="521" t="s">
        <v>129</v>
      </c>
      <c r="B30" s="521" t="s">
        <v>1131</v>
      </c>
      <c r="C30" s="521"/>
      <c r="D30" s="521"/>
      <c r="E30" s="521"/>
      <c r="F30" s="521"/>
      <c r="G30" s="521"/>
      <c r="H30" s="523" t="s">
        <v>937</v>
      </c>
      <c r="I30" s="523"/>
      <c r="J30" s="523"/>
      <c r="K30" s="523"/>
      <c r="L30" s="93">
        <v>-20287219659</v>
      </c>
      <c r="M30" s="524"/>
      <c r="N30" s="525">
        <v>-23675927471</v>
      </c>
      <c r="O30" s="535" t="s">
        <v>1130</v>
      </c>
      <c r="P30" s="525"/>
    </row>
    <row r="31" spans="1:16" s="526" customFormat="1" ht="18" customHeight="1">
      <c r="A31" s="521" t="s">
        <v>131</v>
      </c>
      <c r="B31" s="521" t="s">
        <v>1132</v>
      </c>
      <c r="C31" s="521"/>
      <c r="D31" s="521"/>
      <c r="E31" s="521"/>
      <c r="F31" s="521"/>
      <c r="G31" s="521"/>
      <c r="H31" s="523" t="s">
        <v>938</v>
      </c>
      <c r="I31" s="523"/>
      <c r="J31" s="523"/>
      <c r="K31" s="523"/>
      <c r="L31" s="93"/>
      <c r="M31" s="524"/>
      <c r="N31" s="525"/>
      <c r="P31" s="525"/>
    </row>
    <row r="32" spans="1:16" s="526" customFormat="1" ht="18" customHeight="1">
      <c r="A32" s="521" t="s">
        <v>134</v>
      </c>
      <c r="B32" s="521" t="s">
        <v>1133</v>
      </c>
      <c r="C32" s="521"/>
      <c r="D32" s="521"/>
      <c r="E32" s="521"/>
      <c r="F32" s="521"/>
      <c r="G32" s="521"/>
      <c r="H32" s="523" t="s">
        <v>939</v>
      </c>
      <c r="I32" s="523"/>
      <c r="J32" s="523"/>
      <c r="K32" s="523"/>
      <c r="L32" s="93"/>
      <c r="M32" s="524"/>
      <c r="N32" s="525">
        <v>-48233073</v>
      </c>
      <c r="P32" s="525"/>
    </row>
    <row r="33" spans="1:16" s="520" customFormat="1" ht="19.5" customHeight="1">
      <c r="A33" s="516"/>
      <c r="B33" s="515" t="s">
        <v>1134</v>
      </c>
      <c r="C33" s="516"/>
      <c r="D33" s="516"/>
      <c r="E33" s="516"/>
      <c r="F33" s="516"/>
      <c r="G33" s="516"/>
      <c r="H33" s="517" t="s">
        <v>925</v>
      </c>
      <c r="I33" s="517"/>
      <c r="J33" s="517"/>
      <c r="K33" s="517"/>
      <c r="L33" s="326">
        <f>SUM(L27:L32)</f>
        <v>-20287219659</v>
      </c>
      <c r="M33" s="528"/>
      <c r="N33" s="326">
        <f>SUM(N27:N32)</f>
        <v>-18060482544</v>
      </c>
      <c r="P33" s="525"/>
    </row>
    <row r="34" spans="1:16" s="520" customFormat="1" ht="19.5" customHeight="1">
      <c r="A34" s="516"/>
      <c r="B34" s="515"/>
      <c r="C34" s="516"/>
      <c r="D34" s="516"/>
      <c r="E34" s="516"/>
      <c r="F34" s="516"/>
      <c r="G34" s="516"/>
      <c r="H34" s="517"/>
      <c r="I34" s="517"/>
      <c r="J34" s="517"/>
      <c r="K34" s="517"/>
      <c r="L34" s="326"/>
      <c r="M34" s="528"/>
      <c r="N34" s="326"/>
      <c r="P34" s="529"/>
    </row>
    <row r="35" spans="1:16" s="536" customFormat="1" ht="28.5" customHeight="1">
      <c r="A35" s="515"/>
      <c r="B35" s="515" t="s">
        <v>1135</v>
      </c>
      <c r="C35" s="515"/>
      <c r="D35" s="515"/>
      <c r="E35" s="515"/>
      <c r="F35" s="515"/>
      <c r="G35" s="515"/>
      <c r="H35" s="517" t="s">
        <v>926</v>
      </c>
      <c r="I35" s="517"/>
      <c r="J35" s="517"/>
      <c r="K35" s="517"/>
      <c r="L35" s="530">
        <f>L33+L25+L16</f>
        <v>-18323144589</v>
      </c>
      <c r="M35" s="530"/>
      <c r="N35" s="530">
        <f>N33+N25+N16</f>
        <v>-13503600417</v>
      </c>
      <c r="P35" s="525"/>
    </row>
    <row r="36" spans="1:16" s="520" customFormat="1" ht="19.5" customHeight="1">
      <c r="A36" s="516"/>
      <c r="B36" s="515" t="s">
        <v>1136</v>
      </c>
      <c r="C36" s="516"/>
      <c r="D36" s="516"/>
      <c r="E36" s="516"/>
      <c r="F36" s="516"/>
      <c r="G36" s="516"/>
      <c r="H36" s="517" t="s">
        <v>927</v>
      </c>
      <c r="I36" s="517"/>
      <c r="J36" s="517"/>
      <c r="K36" s="517"/>
      <c r="L36" s="415">
        <v>19192385331</v>
      </c>
      <c r="M36" s="528"/>
      <c r="N36" s="529">
        <v>15764754004</v>
      </c>
      <c r="P36" s="529"/>
    </row>
    <row r="37" spans="1:14" s="520" customFormat="1" ht="33" customHeight="1">
      <c r="A37" s="516"/>
      <c r="B37" s="702" t="s">
        <v>1137</v>
      </c>
      <c r="C37" s="702"/>
      <c r="D37" s="702"/>
      <c r="E37" s="702"/>
      <c r="F37" s="702"/>
      <c r="G37" s="516"/>
      <c r="H37" s="523">
        <v>61</v>
      </c>
      <c r="I37" s="523"/>
      <c r="J37" s="523"/>
      <c r="K37" s="523"/>
      <c r="L37" s="533">
        <v>0</v>
      </c>
      <c r="M37" s="524"/>
      <c r="N37" s="381">
        <v>0</v>
      </c>
    </row>
    <row r="38" spans="1:23" s="520" customFormat="1" ht="19.5" customHeight="1" thickBot="1">
      <c r="A38" s="516"/>
      <c r="B38" s="515" t="s">
        <v>1138</v>
      </c>
      <c r="C38" s="516"/>
      <c r="D38" s="516"/>
      <c r="E38" s="516"/>
      <c r="F38" s="516"/>
      <c r="G38" s="516"/>
      <c r="H38" s="517" t="s">
        <v>928</v>
      </c>
      <c r="I38" s="517"/>
      <c r="J38" s="517"/>
      <c r="K38" s="517"/>
      <c r="L38" s="537">
        <f>L35+L36+L37</f>
        <v>869240742</v>
      </c>
      <c r="M38" s="528"/>
      <c r="N38" s="538">
        <f>N35+N36+N37</f>
        <v>2261153587</v>
      </c>
      <c r="O38" s="539">
        <f>L38-'[1]CDKT '!I10</f>
        <v>-1989214647</v>
      </c>
      <c r="P38" s="539"/>
      <c r="V38" s="415"/>
      <c r="W38" s="415"/>
    </row>
    <row r="39" spans="1:14" s="520" customFormat="1" ht="15" customHeight="1" thickTop="1">
      <c r="A39" s="516"/>
      <c r="B39" s="515"/>
      <c r="C39" s="516"/>
      <c r="D39" s="516"/>
      <c r="E39" s="516"/>
      <c r="F39" s="516"/>
      <c r="G39" s="516"/>
      <c r="H39" s="517"/>
      <c r="I39" s="517"/>
      <c r="J39" s="517"/>
      <c r="K39" s="517"/>
      <c r="L39" s="518"/>
      <c r="M39" s="519"/>
      <c r="N39" s="540"/>
    </row>
    <row r="40" spans="1:14" s="520" customFormat="1" ht="18.75" customHeight="1">
      <c r="A40" s="516"/>
      <c r="B40" s="515"/>
      <c r="C40" s="516"/>
      <c r="D40" s="516"/>
      <c r="E40" s="516"/>
      <c r="F40" s="516"/>
      <c r="G40" s="516"/>
      <c r="H40" s="517"/>
      <c r="I40" s="517"/>
      <c r="J40" s="703" t="s">
        <v>1177</v>
      </c>
      <c r="K40" s="703"/>
      <c r="L40" s="703"/>
      <c r="M40" s="703"/>
      <c r="N40" s="703"/>
    </row>
    <row r="41" spans="2:14" s="541" customFormat="1" ht="20.25" customHeight="1">
      <c r="B41" s="704" t="s">
        <v>1191</v>
      </c>
      <c r="C41" s="704"/>
      <c r="D41" s="704"/>
      <c r="E41" s="704"/>
      <c r="F41" s="704"/>
      <c r="G41" s="704"/>
      <c r="H41" s="704"/>
      <c r="I41" s="704"/>
      <c r="J41" s="704"/>
      <c r="K41" s="478"/>
      <c r="L41" s="694" t="s">
        <v>975</v>
      </c>
      <c r="M41" s="694"/>
      <c r="N41" s="694"/>
    </row>
    <row r="42" spans="2:14" s="541" customFormat="1" ht="21" customHeight="1">
      <c r="B42" s="42"/>
      <c r="C42" s="479"/>
      <c r="D42" s="443"/>
      <c r="E42" s="479"/>
      <c r="F42" s="448"/>
      <c r="G42" s="643"/>
      <c r="H42" s="471"/>
      <c r="I42" s="471"/>
      <c r="J42" s="471"/>
      <c r="K42" s="471"/>
      <c r="L42" s="184"/>
      <c r="M42" s="184"/>
      <c r="N42" s="184"/>
    </row>
    <row r="43" spans="2:14" s="541" customFormat="1" ht="15">
      <c r="B43" s="42"/>
      <c r="C43" s="479"/>
      <c r="D43" s="443"/>
      <c r="E43" s="479"/>
      <c r="F43" s="448"/>
      <c r="H43" s="471"/>
      <c r="I43" s="471"/>
      <c r="J43" s="471"/>
      <c r="K43" s="471"/>
      <c r="L43" s="184"/>
      <c r="M43" s="184"/>
      <c r="N43" s="184"/>
    </row>
    <row r="44" spans="2:14" s="541" customFormat="1" ht="15">
      <c r="B44" s="42"/>
      <c r="C44" s="480"/>
      <c r="D44" s="416"/>
      <c r="E44" s="480"/>
      <c r="F44" s="481"/>
      <c r="H44" s="471"/>
      <c r="I44" s="471"/>
      <c r="J44" s="471"/>
      <c r="K44" s="471"/>
      <c r="L44" s="184"/>
      <c r="M44" s="184"/>
      <c r="N44" s="184"/>
    </row>
    <row r="45" spans="2:14" s="541" customFormat="1" ht="15">
      <c r="B45" s="42"/>
      <c r="C45" s="480"/>
      <c r="D45" s="416"/>
      <c r="E45" s="480"/>
      <c r="F45" s="481"/>
      <c r="H45" s="471"/>
      <c r="I45" s="471"/>
      <c r="J45" s="471"/>
      <c r="K45" s="471"/>
      <c r="L45" s="184"/>
      <c r="M45" s="184"/>
      <c r="N45" s="184"/>
    </row>
    <row r="46" spans="2:14" s="541" customFormat="1" ht="15">
      <c r="B46" s="306" t="s">
        <v>1192</v>
      </c>
      <c r="C46" s="306"/>
      <c r="D46" s="306"/>
      <c r="E46" s="306"/>
      <c r="F46" s="306"/>
      <c r="G46" s="544"/>
      <c r="H46" s="544"/>
      <c r="I46" s="478"/>
      <c r="J46" s="478"/>
      <c r="K46" s="478"/>
      <c r="L46" s="694" t="s">
        <v>976</v>
      </c>
      <c r="M46" s="694"/>
      <c r="N46" s="694"/>
    </row>
    <row r="47" spans="2:14" s="541" customFormat="1" ht="15">
      <c r="B47" s="542"/>
      <c r="C47" s="543"/>
      <c r="D47" s="543"/>
      <c r="F47" s="543"/>
      <c r="H47" s="471"/>
      <c r="I47" s="471"/>
      <c r="J47" s="471"/>
      <c r="K47" s="471"/>
      <c r="L47" s="184"/>
      <c r="M47" s="184"/>
      <c r="N47" s="184"/>
    </row>
    <row r="48" spans="2:14" s="541" customFormat="1" ht="15">
      <c r="B48" s="545"/>
      <c r="C48" s="545"/>
      <c r="D48" s="545"/>
      <c r="F48" s="545"/>
      <c r="H48" s="459"/>
      <c r="I48" s="459"/>
      <c r="J48" s="459"/>
      <c r="K48" s="471"/>
      <c r="L48" s="700"/>
      <c r="M48" s="700"/>
      <c r="N48" s="700"/>
    </row>
    <row r="49" spans="12:14" ht="12.75">
      <c r="L49" s="494"/>
      <c r="M49" s="494"/>
      <c r="N49" s="494"/>
    </row>
    <row r="50" spans="12:14" ht="12.75">
      <c r="L50" s="494"/>
      <c r="M50" s="494"/>
      <c r="N50" s="494"/>
    </row>
    <row r="51" spans="12:14" ht="12.75">
      <c r="L51" s="494"/>
      <c r="M51" s="494"/>
      <c r="N51" s="494"/>
    </row>
    <row r="52" spans="12:14" ht="12.75">
      <c r="L52" s="494"/>
      <c r="M52" s="494"/>
      <c r="N52" s="494"/>
    </row>
    <row r="53" spans="12:14" ht="12.75">
      <c r="L53" s="494"/>
      <c r="M53" s="494"/>
      <c r="N53" s="494"/>
    </row>
    <row r="54" spans="12:14" ht="12.75">
      <c r="L54" s="494"/>
      <c r="M54" s="494"/>
      <c r="N54" s="494"/>
    </row>
    <row r="55" spans="12:14" ht="12.75">
      <c r="L55" s="494"/>
      <c r="M55" s="494"/>
      <c r="N55" s="494"/>
    </row>
    <row r="56" spans="12:14" ht="12.75">
      <c r="L56" s="494"/>
      <c r="M56" s="494"/>
      <c r="N56" s="494"/>
    </row>
    <row r="57" spans="12:14" ht="12.75">
      <c r="L57" s="494"/>
      <c r="M57" s="494"/>
      <c r="N57" s="494"/>
    </row>
    <row r="58" spans="12:14" ht="12.75">
      <c r="L58" s="494"/>
      <c r="M58" s="494"/>
      <c r="N58" s="494"/>
    </row>
    <row r="59" spans="12:14" ht="12.75">
      <c r="L59" s="494"/>
      <c r="M59" s="494"/>
      <c r="N59" s="494"/>
    </row>
    <row r="60" spans="12:14" ht="12.75">
      <c r="L60" s="494"/>
      <c r="M60" s="494"/>
      <c r="N60" s="494"/>
    </row>
    <row r="61" spans="12:14" ht="12.75">
      <c r="L61" s="494"/>
      <c r="M61" s="494"/>
      <c r="N61" s="494"/>
    </row>
    <row r="62" spans="12:14" ht="12.75">
      <c r="L62" s="494"/>
      <c r="M62" s="494"/>
      <c r="N62" s="494"/>
    </row>
    <row r="63" spans="12:14" ht="12.75">
      <c r="L63" s="494"/>
      <c r="M63" s="494"/>
      <c r="N63" s="494"/>
    </row>
    <row r="64" spans="12:14" ht="12.75">
      <c r="L64" s="494"/>
      <c r="M64" s="494"/>
      <c r="N64" s="494"/>
    </row>
    <row r="65" spans="12:14" ht="12.75">
      <c r="L65" s="494"/>
      <c r="M65" s="494"/>
      <c r="N65" s="494"/>
    </row>
    <row r="66" spans="12:14" ht="12.75">
      <c r="L66" s="494"/>
      <c r="M66" s="494"/>
      <c r="N66" s="494"/>
    </row>
    <row r="67" spans="12:14" ht="12.75">
      <c r="L67" s="494"/>
      <c r="M67" s="494"/>
      <c r="N67" s="494"/>
    </row>
    <row r="68" spans="12:14" ht="12.75">
      <c r="L68" s="494"/>
      <c r="M68" s="494"/>
      <c r="N68" s="494"/>
    </row>
    <row r="69" spans="12:14" ht="12.75">
      <c r="L69" s="494"/>
      <c r="M69" s="494"/>
      <c r="N69" s="494"/>
    </row>
  </sheetData>
  <sheetProtection/>
  <mergeCells count="9">
    <mergeCell ref="L46:N46"/>
    <mergeCell ref="L48:N48"/>
    <mergeCell ref="A7:B7"/>
    <mergeCell ref="B21:F21"/>
    <mergeCell ref="B28:F28"/>
    <mergeCell ref="B37:F37"/>
    <mergeCell ref="J40:N40"/>
    <mergeCell ref="L41:N41"/>
    <mergeCell ref="B41:J41"/>
  </mergeCells>
  <printOptions/>
  <pageMargins left="0.5905511811023623" right="0" top="0.7480314960629921" bottom="0.7480314960629921" header="0.31496062992125984" footer="0.31496062992125984"/>
  <pageSetup firstPageNumber="6" useFirstPageNumber="1" horizontalDpi="600" verticalDpi="600" orientation="portrait" paperSize="9" r:id="rId1"/>
  <headerFooter>
    <oddFooter>&amp;RTrang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L958"/>
  <sheetViews>
    <sheetView tabSelected="1" zoomScalePageLayoutView="0" workbookViewId="0" topLeftCell="A1">
      <selection activeCell="S459" sqref="S459"/>
    </sheetView>
  </sheetViews>
  <sheetFormatPr defaultColWidth="9.00390625" defaultRowHeight="12.75"/>
  <cols>
    <col min="1" max="1" width="3.625" style="34" customWidth="1"/>
    <col min="2" max="2" width="3.25390625" style="35" customWidth="1"/>
    <col min="3" max="3" width="23.00390625" style="35" customWidth="1"/>
    <col min="4" max="4" width="1.12109375" style="35" customWidth="1"/>
    <col min="5" max="5" width="14.625" style="35" customWidth="1"/>
    <col min="6" max="6" width="0.37109375" style="35" customWidth="1"/>
    <col min="7" max="7" width="15.875" style="35" customWidth="1"/>
    <col min="8" max="8" width="1.00390625" style="35" customWidth="1"/>
    <col min="9" max="9" width="17.25390625" style="36" customWidth="1"/>
    <col min="10" max="10" width="0.6171875" style="36" customWidth="1"/>
    <col min="11" max="11" width="16.75390625" style="36" customWidth="1"/>
    <col min="12" max="12" width="17.125" style="25" hidden="1" customWidth="1"/>
    <col min="13" max="13" width="17.75390625" style="26" hidden="1" customWidth="1"/>
    <col min="14" max="14" width="16.375" style="26" hidden="1" customWidth="1"/>
    <col min="15" max="15" width="16.75390625" style="26" hidden="1" customWidth="1"/>
    <col min="16" max="16" width="12.875" style="26" hidden="1" customWidth="1"/>
    <col min="17" max="17" width="11.625" style="26" bestFit="1" customWidth="1"/>
    <col min="18" max="16384" width="9.125" style="26" customWidth="1"/>
  </cols>
  <sheetData>
    <row r="1" spans="1:246" ht="19.5" customHeight="1">
      <c r="A1" s="17" t="s">
        <v>905</v>
      </c>
      <c r="B1" s="18"/>
      <c r="C1" s="19"/>
      <c r="D1" s="19"/>
      <c r="E1" s="20"/>
      <c r="F1" s="19"/>
      <c r="G1" s="21"/>
      <c r="H1" s="19"/>
      <c r="I1" s="22"/>
      <c r="J1" s="23"/>
      <c r="K1" s="24" t="s">
        <v>103</v>
      </c>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row>
    <row r="2" spans="1:246" ht="9.75" customHeight="1">
      <c r="A2" s="17"/>
      <c r="B2" s="18"/>
      <c r="C2" s="19"/>
      <c r="D2" s="19"/>
      <c r="E2" s="20"/>
      <c r="F2" s="19"/>
      <c r="G2" s="21"/>
      <c r="H2" s="19"/>
      <c r="I2" s="22"/>
      <c r="J2" s="23"/>
      <c r="K2" s="2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row>
    <row r="3" spans="1:11" ht="24.75" customHeight="1">
      <c r="A3" s="27" t="s">
        <v>25</v>
      </c>
      <c r="B3" s="28"/>
      <c r="C3" s="28"/>
      <c r="D3" s="28"/>
      <c r="E3" s="28"/>
      <c r="F3" s="28"/>
      <c r="G3" s="28"/>
      <c r="H3" s="28"/>
      <c r="I3" s="29"/>
      <c r="J3" s="29"/>
      <c r="K3" s="29"/>
    </row>
    <row r="4" spans="1:11" ht="19.5" customHeight="1">
      <c r="A4" s="30" t="s">
        <v>1175</v>
      </c>
      <c r="B4" s="31"/>
      <c r="C4" s="31"/>
      <c r="D4" s="31"/>
      <c r="E4" s="31"/>
      <c r="F4" s="31"/>
      <c r="G4" s="31"/>
      <c r="H4" s="31"/>
      <c r="I4" s="32"/>
      <c r="J4" s="32"/>
      <c r="K4" s="33" t="s">
        <v>104</v>
      </c>
    </row>
    <row r="5" ht="19.5" customHeight="1"/>
    <row r="6" spans="2:11" ht="48" customHeight="1">
      <c r="B6" s="729" t="s">
        <v>105</v>
      </c>
      <c r="C6" s="729"/>
      <c r="D6" s="729"/>
      <c r="E6" s="729"/>
      <c r="F6" s="729"/>
      <c r="G6" s="729"/>
      <c r="H6" s="729"/>
      <c r="I6" s="729"/>
      <c r="J6" s="729"/>
      <c r="K6" s="729"/>
    </row>
    <row r="7" spans="1:12" s="42" customFormat="1" ht="30" customHeight="1">
      <c r="A7" s="38" t="s">
        <v>106</v>
      </c>
      <c r="B7" s="39" t="s">
        <v>107</v>
      </c>
      <c r="C7" s="39"/>
      <c r="D7" s="39"/>
      <c r="E7" s="39"/>
      <c r="F7" s="39"/>
      <c r="G7" s="39"/>
      <c r="H7" s="39"/>
      <c r="I7" s="40"/>
      <c r="J7" s="40"/>
      <c r="K7" s="40"/>
      <c r="L7" s="41"/>
    </row>
    <row r="8" spans="1:12" s="42" customFormat="1" ht="30" customHeight="1">
      <c r="A8" s="38" t="s">
        <v>108</v>
      </c>
      <c r="B8" s="39" t="s">
        <v>109</v>
      </c>
      <c r="C8" s="39"/>
      <c r="D8" s="39"/>
      <c r="E8" s="39"/>
      <c r="F8" s="39"/>
      <c r="G8" s="39"/>
      <c r="H8" s="39"/>
      <c r="I8" s="40"/>
      <c r="J8" s="40"/>
      <c r="K8" s="40"/>
      <c r="L8" s="41"/>
    </row>
    <row r="9" spans="1:12" s="42" customFormat="1" ht="61.5" customHeight="1">
      <c r="A9" s="38"/>
      <c r="B9" s="758" t="s">
        <v>110</v>
      </c>
      <c r="C9" s="758"/>
      <c r="D9" s="758"/>
      <c r="E9" s="758"/>
      <c r="F9" s="758"/>
      <c r="G9" s="758"/>
      <c r="H9" s="758"/>
      <c r="I9" s="758"/>
      <c r="J9" s="758"/>
      <c r="K9" s="758"/>
      <c r="L9" s="43"/>
    </row>
    <row r="10" spans="1:12" s="42" customFormat="1" ht="19.5" customHeight="1">
      <c r="A10" s="38"/>
      <c r="B10" s="39" t="s">
        <v>111</v>
      </c>
      <c r="C10" s="44"/>
      <c r="D10" s="44"/>
      <c r="E10" s="44"/>
      <c r="F10" s="44"/>
      <c r="G10" s="44"/>
      <c r="H10" s="44"/>
      <c r="I10" s="45"/>
      <c r="J10" s="45"/>
      <c r="K10" s="45"/>
      <c r="L10" s="41"/>
    </row>
    <row r="11" spans="1:12" s="47" customFormat="1" ht="34.5" customHeight="1">
      <c r="A11" s="38"/>
      <c r="B11" s="719" t="s">
        <v>112</v>
      </c>
      <c r="C11" s="719"/>
      <c r="D11" s="719"/>
      <c r="E11" s="719"/>
      <c r="F11" s="719"/>
      <c r="G11" s="719"/>
      <c r="H11" s="719"/>
      <c r="I11" s="719"/>
      <c r="J11" s="719"/>
      <c r="K11" s="719"/>
      <c r="L11" s="44"/>
    </row>
    <row r="12" spans="1:12" s="42" customFormat="1" ht="19.5" customHeight="1">
      <c r="A12" s="38"/>
      <c r="B12" s="39" t="s">
        <v>113</v>
      </c>
      <c r="C12" s="44"/>
      <c r="D12" s="44"/>
      <c r="E12" s="44"/>
      <c r="F12" s="44"/>
      <c r="G12" s="44"/>
      <c r="H12" s="44"/>
      <c r="I12" s="45"/>
      <c r="J12" s="45"/>
      <c r="K12" s="45"/>
      <c r="L12" s="41"/>
    </row>
    <row r="13" spans="1:12" s="42" customFormat="1" ht="34.5" customHeight="1" hidden="1">
      <c r="A13" s="38"/>
      <c r="B13" s="719" t="s">
        <v>114</v>
      </c>
      <c r="C13" s="719"/>
      <c r="D13" s="719"/>
      <c r="E13" s="719"/>
      <c r="F13" s="719"/>
      <c r="G13" s="719"/>
      <c r="H13" s="719"/>
      <c r="I13" s="719"/>
      <c r="J13" s="719"/>
      <c r="K13" s="719"/>
      <c r="L13" s="41"/>
    </row>
    <row r="14" spans="1:12" s="42" customFormat="1" ht="19.5" customHeight="1">
      <c r="A14" s="38"/>
      <c r="B14" s="44" t="s">
        <v>115</v>
      </c>
      <c r="C14" s="44"/>
      <c r="D14" s="44"/>
      <c r="E14" s="44"/>
      <c r="F14" s="44"/>
      <c r="G14" s="44"/>
      <c r="H14" s="44"/>
      <c r="I14" s="45"/>
      <c r="J14" s="45"/>
      <c r="K14" s="45"/>
      <c r="L14" s="41"/>
    </row>
    <row r="15" spans="1:12" s="42" customFormat="1" ht="7.5" customHeight="1">
      <c r="A15" s="38"/>
      <c r="B15" s="44"/>
      <c r="C15" s="44"/>
      <c r="D15" s="44"/>
      <c r="E15" s="44"/>
      <c r="F15" s="44"/>
      <c r="G15" s="44"/>
      <c r="H15" s="44"/>
      <c r="I15" s="45"/>
      <c r="J15" s="45"/>
      <c r="K15" s="45"/>
      <c r="L15" s="41"/>
    </row>
    <row r="16" spans="1:18" s="50" customFormat="1" ht="49.5" customHeight="1">
      <c r="A16" s="48"/>
      <c r="B16" s="48" t="s">
        <v>108</v>
      </c>
      <c r="C16" s="756" t="s">
        <v>116</v>
      </c>
      <c r="D16" s="756"/>
      <c r="E16" s="756"/>
      <c r="F16" s="756"/>
      <c r="G16" s="756"/>
      <c r="H16" s="756"/>
      <c r="I16" s="756"/>
      <c r="J16" s="756"/>
      <c r="K16" s="756"/>
      <c r="L16" s="49"/>
      <c r="M16" s="49"/>
      <c r="N16" s="49"/>
      <c r="O16" s="49"/>
      <c r="P16" s="49"/>
      <c r="Q16" s="49"/>
      <c r="R16" s="49"/>
    </row>
    <row r="17" spans="1:18" s="42" customFormat="1" ht="30" customHeight="1">
      <c r="A17" s="38"/>
      <c r="B17" s="39"/>
      <c r="C17" s="719" t="s">
        <v>117</v>
      </c>
      <c r="D17" s="719"/>
      <c r="E17" s="719"/>
      <c r="F17" s="719"/>
      <c r="G17" s="719"/>
      <c r="H17" s="719"/>
      <c r="I17" s="719"/>
      <c r="J17" s="719"/>
      <c r="K17" s="719"/>
      <c r="L17" s="51"/>
      <c r="M17" s="51"/>
      <c r="N17" s="51"/>
      <c r="O17" s="51"/>
      <c r="P17" s="51"/>
      <c r="Q17" s="51"/>
      <c r="R17" s="51"/>
    </row>
    <row r="18" spans="1:12" s="42" customFormat="1" ht="34.5" customHeight="1">
      <c r="A18" s="38"/>
      <c r="B18" s="39"/>
      <c r="C18" s="719" t="s">
        <v>118</v>
      </c>
      <c r="D18" s="719"/>
      <c r="E18" s="719"/>
      <c r="F18" s="719"/>
      <c r="G18" s="719"/>
      <c r="H18" s="719"/>
      <c r="I18" s="719"/>
      <c r="J18" s="719"/>
      <c r="K18" s="719"/>
      <c r="L18" s="41"/>
    </row>
    <row r="19" spans="1:12" s="42" customFormat="1" ht="19.5" customHeight="1">
      <c r="A19" s="38"/>
      <c r="B19" s="44"/>
      <c r="C19" s="44" t="s">
        <v>11</v>
      </c>
      <c r="D19" s="44"/>
      <c r="E19" s="44"/>
      <c r="F19" s="44"/>
      <c r="G19" s="44"/>
      <c r="H19" s="44"/>
      <c r="I19" s="45"/>
      <c r="J19" s="45"/>
      <c r="K19" s="45"/>
      <c r="L19" s="41"/>
    </row>
    <row r="20" spans="1:12" s="42" customFormat="1" ht="7.5" customHeight="1">
      <c r="A20" s="38"/>
      <c r="B20" s="44"/>
      <c r="C20" s="44"/>
      <c r="D20" s="44"/>
      <c r="E20" s="44"/>
      <c r="F20" s="44"/>
      <c r="G20" s="44"/>
      <c r="H20" s="44"/>
      <c r="I20" s="45"/>
      <c r="J20" s="45"/>
      <c r="K20" s="45"/>
      <c r="L20" s="41"/>
    </row>
    <row r="21" spans="1:12" s="50" customFormat="1" ht="63.75" customHeight="1">
      <c r="A21" s="52"/>
      <c r="B21" s="48" t="s">
        <v>119</v>
      </c>
      <c r="C21" s="756" t="s">
        <v>120</v>
      </c>
      <c r="D21" s="756"/>
      <c r="E21" s="756"/>
      <c r="F21" s="756"/>
      <c r="G21" s="756"/>
      <c r="H21" s="756"/>
      <c r="I21" s="756"/>
      <c r="J21" s="756"/>
      <c r="K21" s="756"/>
      <c r="L21" s="53"/>
    </row>
    <row r="22" spans="1:12" s="42" customFormat="1" ht="30" customHeight="1">
      <c r="A22" s="38"/>
      <c r="B22" s="39"/>
      <c r="C22" s="719" t="s">
        <v>121</v>
      </c>
      <c r="D22" s="719"/>
      <c r="E22" s="719"/>
      <c r="F22" s="719"/>
      <c r="G22" s="719"/>
      <c r="H22" s="719"/>
      <c r="I22" s="719"/>
      <c r="J22" s="719"/>
      <c r="K22" s="719"/>
      <c r="L22" s="41"/>
    </row>
    <row r="23" spans="1:12" s="42" customFormat="1" ht="34.5" customHeight="1">
      <c r="A23" s="38"/>
      <c r="B23" s="39"/>
      <c r="C23" s="719" t="s">
        <v>122</v>
      </c>
      <c r="D23" s="719"/>
      <c r="E23" s="719"/>
      <c r="F23" s="719"/>
      <c r="G23" s="719"/>
      <c r="H23" s="719"/>
      <c r="I23" s="719"/>
      <c r="J23" s="719"/>
      <c r="K23" s="719"/>
      <c r="L23" s="41"/>
    </row>
    <row r="24" spans="1:12" s="42" customFormat="1" ht="7.5" customHeight="1">
      <c r="A24" s="38"/>
      <c r="B24" s="44"/>
      <c r="C24" s="44"/>
      <c r="D24" s="44"/>
      <c r="E24" s="44"/>
      <c r="F24" s="44"/>
      <c r="G24" s="44"/>
      <c r="H24" s="44"/>
      <c r="I24" s="45"/>
      <c r="J24" s="45"/>
      <c r="K24" s="45"/>
      <c r="L24" s="41"/>
    </row>
    <row r="25" spans="1:12" s="50" customFormat="1" ht="69" customHeight="1">
      <c r="A25" s="52"/>
      <c r="B25" s="48" t="s">
        <v>123</v>
      </c>
      <c r="C25" s="756" t="s">
        <v>124</v>
      </c>
      <c r="D25" s="756"/>
      <c r="E25" s="756"/>
      <c r="F25" s="756"/>
      <c r="G25" s="756"/>
      <c r="H25" s="756"/>
      <c r="I25" s="756"/>
      <c r="J25" s="756"/>
      <c r="K25" s="756"/>
      <c r="L25" s="53"/>
    </row>
    <row r="26" spans="1:12" s="42" customFormat="1" ht="21.75" customHeight="1">
      <c r="A26" s="54" t="s">
        <v>119</v>
      </c>
      <c r="B26" s="39" t="s">
        <v>125</v>
      </c>
      <c r="C26" s="39"/>
      <c r="D26" s="39"/>
      <c r="E26" s="44" t="s">
        <v>126</v>
      </c>
      <c r="F26" s="39"/>
      <c r="G26" s="39"/>
      <c r="H26" s="39"/>
      <c r="I26" s="40"/>
      <c r="J26" s="40"/>
      <c r="K26" s="40"/>
      <c r="L26" s="41"/>
    </row>
    <row r="27" spans="1:12" s="42" customFormat="1" ht="45" customHeight="1" hidden="1">
      <c r="A27" s="55"/>
      <c r="B27" s="757"/>
      <c r="C27" s="757"/>
      <c r="D27" s="757"/>
      <c r="E27" s="757"/>
      <c r="F27" s="757"/>
      <c r="G27" s="757"/>
      <c r="H27" s="757"/>
      <c r="I27" s="757"/>
      <c r="J27" s="757"/>
      <c r="K27" s="757"/>
      <c r="L27" s="41"/>
    </row>
    <row r="28" spans="1:12" s="42" customFormat="1" ht="21" customHeight="1">
      <c r="A28" s="54" t="s">
        <v>123</v>
      </c>
      <c r="B28" s="39" t="s">
        <v>127</v>
      </c>
      <c r="C28" s="39"/>
      <c r="D28" s="39"/>
      <c r="E28" s="44" t="s">
        <v>128</v>
      </c>
      <c r="F28" s="39"/>
      <c r="G28" s="39"/>
      <c r="H28" s="39"/>
      <c r="I28" s="40"/>
      <c r="J28" s="40"/>
      <c r="K28" s="40"/>
      <c r="L28" s="41"/>
    </row>
    <row r="29" spans="1:11" s="42" customFormat="1" ht="21" customHeight="1">
      <c r="A29" s="54" t="s">
        <v>129</v>
      </c>
      <c r="B29" s="39" t="s">
        <v>130</v>
      </c>
      <c r="C29" s="39"/>
      <c r="D29" s="39"/>
      <c r="E29" s="39"/>
      <c r="F29" s="39"/>
      <c r="G29" s="39"/>
      <c r="H29" s="39"/>
      <c r="I29" s="40"/>
      <c r="J29" s="40"/>
      <c r="K29" s="40"/>
    </row>
    <row r="30" spans="1:12" s="47" customFormat="1" ht="46.5" customHeight="1">
      <c r="A30" s="55"/>
      <c r="B30" s="754"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
      <c r="C30" s="755"/>
      <c r="D30" s="755"/>
      <c r="E30" s="755"/>
      <c r="F30" s="755"/>
      <c r="G30" s="755"/>
      <c r="H30" s="755"/>
      <c r="I30" s="755"/>
      <c r="J30" s="755"/>
      <c r="K30" s="755"/>
      <c r="L30" s="56"/>
    </row>
    <row r="31" spans="1:12" s="42" customFormat="1" ht="24.75" customHeight="1">
      <c r="A31" s="54" t="s">
        <v>131</v>
      </c>
      <c r="B31" s="39" t="s">
        <v>132</v>
      </c>
      <c r="C31" s="39"/>
      <c r="D31" s="39"/>
      <c r="E31" s="39"/>
      <c r="F31" s="39"/>
      <c r="G31" s="39"/>
      <c r="H31" s="39"/>
      <c r="I31" s="40"/>
      <c r="J31" s="40"/>
      <c r="K31" s="40"/>
      <c r="L31" s="41"/>
    </row>
    <row r="32" spans="1:12" s="42" customFormat="1" ht="18.75" customHeight="1">
      <c r="A32" s="55"/>
      <c r="B32" s="719" t="s">
        <v>133</v>
      </c>
      <c r="C32" s="719"/>
      <c r="D32" s="719"/>
      <c r="E32" s="719"/>
      <c r="F32" s="719"/>
      <c r="G32" s="719"/>
      <c r="H32" s="719"/>
      <c r="I32" s="719"/>
      <c r="J32" s="719"/>
      <c r="K32" s="719"/>
      <c r="L32" s="41"/>
    </row>
    <row r="33" spans="1:12" s="42" customFormat="1" ht="19.5" customHeight="1">
      <c r="A33" s="54" t="s">
        <v>134</v>
      </c>
      <c r="B33" s="39" t="s">
        <v>1251</v>
      </c>
      <c r="C33" s="57"/>
      <c r="D33" s="57"/>
      <c r="E33" s="57"/>
      <c r="F33" s="57"/>
      <c r="G33" s="38"/>
      <c r="H33" s="57"/>
      <c r="I33" s="58"/>
      <c r="J33" s="59"/>
      <c r="K33" s="59"/>
      <c r="L33" s="41"/>
    </row>
    <row r="34" spans="1:12" s="42" customFormat="1" ht="30" customHeight="1">
      <c r="A34" s="38" t="s">
        <v>135</v>
      </c>
      <c r="B34" s="39" t="s">
        <v>136</v>
      </c>
      <c r="C34" s="39"/>
      <c r="D34" s="39"/>
      <c r="E34" s="39"/>
      <c r="F34" s="39"/>
      <c r="G34" s="39"/>
      <c r="H34" s="39"/>
      <c r="I34" s="40"/>
      <c r="J34" s="40"/>
      <c r="K34" s="40"/>
      <c r="L34" s="41"/>
    </row>
    <row r="35" spans="1:12" s="42" customFormat="1" ht="24.75" customHeight="1">
      <c r="A35" s="38" t="s">
        <v>108</v>
      </c>
      <c r="B35" s="39" t="s">
        <v>137</v>
      </c>
      <c r="C35" s="39"/>
      <c r="D35" s="39"/>
      <c r="E35" s="39"/>
      <c r="F35" s="39"/>
      <c r="G35" s="39"/>
      <c r="H35" s="39"/>
      <c r="I35" s="40"/>
      <c r="J35" s="40"/>
      <c r="K35" s="40"/>
      <c r="L35" s="41"/>
    </row>
    <row r="36" spans="1:12" s="42" customFormat="1" ht="19.5" customHeight="1">
      <c r="A36" s="55"/>
      <c r="B36" s="44" t="s">
        <v>26</v>
      </c>
      <c r="C36" s="44"/>
      <c r="D36" s="44"/>
      <c r="E36" s="44"/>
      <c r="F36" s="44"/>
      <c r="G36" s="44"/>
      <c r="H36" s="44"/>
      <c r="I36" s="45"/>
      <c r="J36" s="45"/>
      <c r="K36" s="45"/>
      <c r="L36" s="41"/>
    </row>
    <row r="37" spans="1:12" s="42" customFormat="1" ht="24.75" customHeight="1">
      <c r="A37" s="38" t="s">
        <v>119</v>
      </c>
      <c r="B37" s="39" t="s">
        <v>138</v>
      </c>
      <c r="C37" s="39"/>
      <c r="D37" s="39"/>
      <c r="E37" s="39"/>
      <c r="F37" s="39"/>
      <c r="G37" s="39"/>
      <c r="H37" s="39"/>
      <c r="I37" s="40"/>
      <c r="J37" s="40"/>
      <c r="K37" s="40"/>
      <c r="L37" s="41"/>
    </row>
    <row r="38" spans="1:12" s="42" customFormat="1" ht="19.5" customHeight="1">
      <c r="A38" s="55"/>
      <c r="B38" s="44" t="s">
        <v>139</v>
      </c>
      <c r="C38" s="44"/>
      <c r="D38" s="44"/>
      <c r="E38" s="44"/>
      <c r="F38" s="44"/>
      <c r="G38" s="44"/>
      <c r="H38" s="44"/>
      <c r="I38" s="45"/>
      <c r="J38" s="45"/>
      <c r="K38" s="45"/>
      <c r="L38" s="41"/>
    </row>
    <row r="39" spans="1:12" s="42" customFormat="1" ht="30" customHeight="1">
      <c r="A39" s="38" t="s">
        <v>140</v>
      </c>
      <c r="B39" s="39" t="s">
        <v>141</v>
      </c>
      <c r="C39" s="39"/>
      <c r="D39" s="39"/>
      <c r="E39" s="39"/>
      <c r="F39" s="39"/>
      <c r="G39" s="39"/>
      <c r="H39" s="39"/>
      <c r="I39" s="40"/>
      <c r="J39" s="40"/>
      <c r="K39" s="40"/>
      <c r="L39" s="41"/>
    </row>
    <row r="40" spans="1:12" s="42" customFormat="1" ht="24.75" customHeight="1">
      <c r="A40" s="38" t="s">
        <v>108</v>
      </c>
      <c r="B40" s="39" t="s">
        <v>142</v>
      </c>
      <c r="C40" s="39"/>
      <c r="D40" s="39"/>
      <c r="E40" s="39"/>
      <c r="F40" s="39"/>
      <c r="G40" s="39"/>
      <c r="H40" s="39"/>
      <c r="I40" s="40"/>
      <c r="J40" s="40"/>
      <c r="K40" s="40"/>
      <c r="L40" s="41"/>
    </row>
    <row r="41" spans="1:12" s="42" customFormat="1" ht="34.5" customHeight="1">
      <c r="A41" s="55"/>
      <c r="B41" s="715" t="s">
        <v>143</v>
      </c>
      <c r="C41" s="715"/>
      <c r="D41" s="715"/>
      <c r="E41" s="715"/>
      <c r="F41" s="715"/>
      <c r="G41" s="715"/>
      <c r="H41" s="715"/>
      <c r="I41" s="715"/>
      <c r="J41" s="715"/>
      <c r="K41" s="715"/>
      <c r="L41" s="41"/>
    </row>
    <row r="42" spans="1:12" s="42" customFormat="1" ht="24.75" customHeight="1">
      <c r="A42" s="38" t="s">
        <v>119</v>
      </c>
      <c r="B42" s="39" t="s">
        <v>144</v>
      </c>
      <c r="C42" s="39"/>
      <c r="D42" s="39"/>
      <c r="E42" s="39"/>
      <c r="F42" s="39"/>
      <c r="G42" s="39"/>
      <c r="H42" s="39"/>
      <c r="I42" s="40"/>
      <c r="J42" s="40"/>
      <c r="K42" s="40"/>
      <c r="L42" s="41"/>
    </row>
    <row r="43" spans="1:12" s="42" customFormat="1" ht="49.5" customHeight="1">
      <c r="A43" s="55"/>
      <c r="B43" s="715" t="s">
        <v>145</v>
      </c>
      <c r="C43" s="715"/>
      <c r="D43" s="715"/>
      <c r="E43" s="715"/>
      <c r="F43" s="715"/>
      <c r="G43" s="715"/>
      <c r="H43" s="715"/>
      <c r="I43" s="715"/>
      <c r="J43" s="715"/>
      <c r="K43" s="715"/>
      <c r="L43" s="61" t="s">
        <v>146</v>
      </c>
    </row>
    <row r="44" spans="1:12" s="42" customFormat="1" ht="47.25" customHeight="1">
      <c r="A44" s="55"/>
      <c r="B44" s="715" t="s">
        <v>147</v>
      </c>
      <c r="C44" s="715"/>
      <c r="D44" s="715"/>
      <c r="E44" s="715"/>
      <c r="F44" s="715"/>
      <c r="G44" s="715"/>
      <c r="H44" s="715"/>
      <c r="I44" s="715"/>
      <c r="J44" s="715"/>
      <c r="K44" s="715"/>
      <c r="L44" s="61" t="s">
        <v>148</v>
      </c>
    </row>
    <row r="45" spans="1:12" s="42" customFormat="1" ht="24.75" customHeight="1">
      <c r="A45" s="38" t="s">
        <v>123</v>
      </c>
      <c r="B45" s="39" t="s">
        <v>149</v>
      </c>
      <c r="C45" s="39"/>
      <c r="D45" s="39"/>
      <c r="E45" s="39"/>
      <c r="F45" s="39"/>
      <c r="G45" s="39"/>
      <c r="H45" s="39"/>
      <c r="I45" s="40"/>
      <c r="J45" s="40"/>
      <c r="K45" s="40"/>
      <c r="L45" s="41"/>
    </row>
    <row r="46" spans="1:16" s="42" customFormat="1" ht="19.5" customHeight="1">
      <c r="A46" s="55"/>
      <c r="B46" s="44" t="s">
        <v>150</v>
      </c>
      <c r="C46" s="44"/>
      <c r="D46" s="44"/>
      <c r="E46" s="44" t="s">
        <v>151</v>
      </c>
      <c r="F46" s="44"/>
      <c r="G46" s="44"/>
      <c r="H46" s="44"/>
      <c r="I46" s="45"/>
      <c r="J46" s="45"/>
      <c r="K46" s="45"/>
      <c r="L46" s="41"/>
      <c r="M46" s="51"/>
      <c r="N46" s="51"/>
      <c r="O46" s="51"/>
      <c r="P46" s="51"/>
    </row>
    <row r="47" spans="1:16" s="42" customFormat="1" ht="30" customHeight="1">
      <c r="A47" s="38" t="s">
        <v>152</v>
      </c>
      <c r="B47" s="39" t="s">
        <v>153</v>
      </c>
      <c r="C47" s="39"/>
      <c r="D47" s="39"/>
      <c r="E47" s="39"/>
      <c r="F47" s="39"/>
      <c r="G47" s="39"/>
      <c r="H47" s="39"/>
      <c r="I47" s="40"/>
      <c r="J47" s="40"/>
      <c r="K47" s="40"/>
      <c r="L47" s="41"/>
      <c r="M47" s="51"/>
      <c r="N47" s="51"/>
      <c r="O47" s="51"/>
      <c r="P47" s="51"/>
    </row>
    <row r="48" spans="1:16" s="42" customFormat="1" ht="24.75" customHeight="1">
      <c r="A48" s="38" t="s">
        <v>108</v>
      </c>
      <c r="B48" s="39" t="s">
        <v>154</v>
      </c>
      <c r="C48" s="39"/>
      <c r="D48" s="39"/>
      <c r="E48" s="39"/>
      <c r="F48" s="39"/>
      <c r="G48" s="39"/>
      <c r="H48" s="39"/>
      <c r="I48" s="40"/>
      <c r="J48" s="40"/>
      <c r="K48" s="40"/>
      <c r="L48" s="41"/>
      <c r="M48" s="51"/>
      <c r="N48" s="51"/>
      <c r="O48" s="51"/>
      <c r="P48" s="51"/>
    </row>
    <row r="49" spans="1:16" s="42" customFormat="1" ht="49.5" customHeight="1">
      <c r="A49" s="55"/>
      <c r="B49" s="746" t="s">
        <v>155</v>
      </c>
      <c r="C49" s="715"/>
      <c r="D49" s="715"/>
      <c r="E49" s="715"/>
      <c r="F49" s="715"/>
      <c r="G49" s="715"/>
      <c r="H49" s="715"/>
      <c r="I49" s="715"/>
      <c r="J49" s="715"/>
      <c r="K49" s="715"/>
      <c r="L49" s="61" t="s">
        <v>156</v>
      </c>
      <c r="M49" s="51"/>
      <c r="N49" s="51"/>
      <c r="O49" s="51"/>
      <c r="P49" s="51"/>
    </row>
    <row r="50" spans="1:16" s="42" customFormat="1" ht="49.5" customHeight="1">
      <c r="A50" s="55"/>
      <c r="B50" s="62"/>
      <c r="C50" s="60"/>
      <c r="D50" s="60"/>
      <c r="E50" s="60"/>
      <c r="F50" s="60"/>
      <c r="G50" s="60"/>
      <c r="H50" s="60"/>
      <c r="I50" s="60"/>
      <c r="J50" s="60"/>
      <c r="K50" s="60"/>
      <c r="L50" s="61"/>
      <c r="M50" s="51"/>
      <c r="N50" s="51"/>
      <c r="O50" s="51"/>
      <c r="P50" s="51"/>
    </row>
    <row r="51" spans="1:16" s="42" customFormat="1" ht="24.75" customHeight="1">
      <c r="A51" s="55"/>
      <c r="B51" s="39" t="s">
        <v>157</v>
      </c>
      <c r="C51" s="44"/>
      <c r="D51" s="44"/>
      <c r="E51" s="44"/>
      <c r="F51" s="44"/>
      <c r="G51" s="44"/>
      <c r="H51" s="44"/>
      <c r="I51" s="45"/>
      <c r="J51" s="45"/>
      <c r="K51" s="45"/>
      <c r="L51" s="41"/>
      <c r="M51" s="51"/>
      <c r="N51" s="51"/>
      <c r="O51" s="51"/>
      <c r="P51" s="51"/>
    </row>
    <row r="52" spans="1:21" s="42" customFormat="1" ht="49.5" customHeight="1">
      <c r="A52" s="63"/>
      <c r="B52" s="715" t="s">
        <v>158</v>
      </c>
      <c r="C52" s="715"/>
      <c r="D52" s="715"/>
      <c r="E52" s="715"/>
      <c r="F52" s="715"/>
      <c r="G52" s="715"/>
      <c r="H52" s="715"/>
      <c r="I52" s="715"/>
      <c r="J52" s="715"/>
      <c r="K52" s="715"/>
      <c r="L52" s="61" t="s">
        <v>159</v>
      </c>
      <c r="N52" s="715"/>
      <c r="O52" s="715"/>
      <c r="P52" s="715"/>
      <c r="Q52" s="715"/>
      <c r="R52" s="715"/>
      <c r="S52" s="715"/>
      <c r="T52" s="715"/>
      <c r="U52" s="715"/>
    </row>
    <row r="53" spans="1:16" s="42" customFormat="1" ht="24.75" customHeight="1">
      <c r="A53" s="54" t="s">
        <v>119</v>
      </c>
      <c r="B53" s="39" t="s">
        <v>160</v>
      </c>
      <c r="C53" s="39"/>
      <c r="D53" s="39"/>
      <c r="E53" s="39"/>
      <c r="F53" s="39"/>
      <c r="G53" s="39"/>
      <c r="H53" s="39"/>
      <c r="I53" s="40"/>
      <c r="J53" s="40"/>
      <c r="K53" s="40"/>
      <c r="L53" s="41"/>
      <c r="M53" s="51"/>
      <c r="N53" s="51"/>
      <c r="O53" s="51"/>
      <c r="P53" s="51"/>
    </row>
    <row r="54" spans="1:12" s="42" customFormat="1" ht="19.5" customHeight="1">
      <c r="A54" s="55"/>
      <c r="B54" s="64" t="s">
        <v>161</v>
      </c>
      <c r="C54" s="60"/>
      <c r="D54" s="60"/>
      <c r="E54" s="60"/>
      <c r="F54" s="60"/>
      <c r="G54" s="60"/>
      <c r="H54" s="60"/>
      <c r="I54" s="60"/>
      <c r="J54" s="60"/>
      <c r="K54" s="60"/>
      <c r="L54" s="61"/>
    </row>
    <row r="55" spans="1:16" s="42" customFormat="1" ht="49.5" customHeight="1">
      <c r="A55" s="55"/>
      <c r="B55" s="746" t="s">
        <v>162</v>
      </c>
      <c r="C55" s="715"/>
      <c r="D55" s="715"/>
      <c r="E55" s="715"/>
      <c r="F55" s="715"/>
      <c r="G55" s="715"/>
      <c r="H55" s="715"/>
      <c r="I55" s="715"/>
      <c r="J55" s="715"/>
      <c r="K55" s="715"/>
      <c r="L55" s="41" t="s">
        <v>163</v>
      </c>
      <c r="M55" s="51"/>
      <c r="N55" s="51"/>
      <c r="O55" s="51"/>
      <c r="P55" s="51"/>
    </row>
    <row r="56" spans="1:16" s="42" customFormat="1" ht="44.25" customHeight="1">
      <c r="A56" s="55"/>
      <c r="B56" s="62"/>
      <c r="C56" s="60"/>
      <c r="D56" s="60"/>
      <c r="E56" s="60"/>
      <c r="F56" s="60"/>
      <c r="G56" s="60"/>
      <c r="H56" s="60"/>
      <c r="I56" s="60"/>
      <c r="J56" s="60"/>
      <c r="K56" s="60"/>
      <c r="L56" s="41"/>
      <c r="M56" s="51"/>
      <c r="N56" s="51"/>
      <c r="O56" s="51"/>
      <c r="P56" s="51"/>
    </row>
    <row r="57" spans="1:16" s="42" customFormat="1" ht="24.75" customHeight="1">
      <c r="A57" s="38" t="s">
        <v>123</v>
      </c>
      <c r="B57" s="39" t="s">
        <v>164</v>
      </c>
      <c r="C57" s="39"/>
      <c r="D57" s="39"/>
      <c r="E57" s="39"/>
      <c r="F57" s="39"/>
      <c r="G57" s="39"/>
      <c r="H57" s="39"/>
      <c r="I57" s="40"/>
      <c r="J57" s="40"/>
      <c r="K57" s="40"/>
      <c r="L57" s="41"/>
      <c r="M57" s="51"/>
      <c r="N57" s="51"/>
      <c r="O57" s="51"/>
      <c r="P57" s="51"/>
    </row>
    <row r="58" spans="1:12" s="42" customFormat="1" ht="60" customHeight="1">
      <c r="A58" s="55"/>
      <c r="B58" s="746" t="s">
        <v>165</v>
      </c>
      <c r="C58" s="715"/>
      <c r="D58" s="715"/>
      <c r="E58" s="715"/>
      <c r="F58" s="715"/>
      <c r="G58" s="715"/>
      <c r="H58" s="715"/>
      <c r="I58" s="715"/>
      <c r="J58" s="715"/>
      <c r="K58" s="715"/>
      <c r="L58" s="61" t="s">
        <v>166</v>
      </c>
    </row>
    <row r="59" spans="1:16" s="42" customFormat="1" ht="24.75" customHeight="1">
      <c r="A59" s="38"/>
      <c r="B59" s="39" t="s">
        <v>167</v>
      </c>
      <c r="C59" s="39"/>
      <c r="D59" s="39"/>
      <c r="E59" s="39"/>
      <c r="F59" s="39"/>
      <c r="G59" s="39"/>
      <c r="H59" s="39"/>
      <c r="I59" s="40"/>
      <c r="J59" s="40"/>
      <c r="K59" s="40"/>
      <c r="L59" s="41"/>
      <c r="M59" s="51"/>
      <c r="N59" s="51"/>
      <c r="O59" s="51"/>
      <c r="P59" s="51"/>
    </row>
    <row r="60" spans="1:12" s="42" customFormat="1" ht="19.5" customHeight="1">
      <c r="A60" s="55"/>
      <c r="B60" s="39" t="s">
        <v>168</v>
      </c>
      <c r="C60" s="44"/>
      <c r="D60" s="44"/>
      <c r="E60" s="44"/>
      <c r="F60" s="44"/>
      <c r="G60" s="44"/>
      <c r="H60" s="44"/>
      <c r="I60" s="45"/>
      <c r="J60" s="45"/>
      <c r="K60" s="45"/>
      <c r="L60" s="41"/>
    </row>
    <row r="61" spans="1:12" s="42" customFormat="1" ht="79.5" customHeight="1">
      <c r="A61" s="55"/>
      <c r="B61" s="726" t="s">
        <v>169</v>
      </c>
      <c r="C61" s="715"/>
      <c r="D61" s="715"/>
      <c r="E61" s="715"/>
      <c r="F61" s="715"/>
      <c r="G61" s="715"/>
      <c r="H61" s="715"/>
      <c r="I61" s="715"/>
      <c r="J61" s="715"/>
      <c r="K61" s="715"/>
      <c r="L61" s="61" t="s">
        <v>170</v>
      </c>
    </row>
    <row r="62" spans="1:16" s="42" customFormat="1" ht="24.75" customHeight="1">
      <c r="A62" s="38" t="s">
        <v>129</v>
      </c>
      <c r="B62" s="39" t="s">
        <v>171</v>
      </c>
      <c r="C62" s="39"/>
      <c r="D62" s="39"/>
      <c r="E62" s="39"/>
      <c r="F62" s="39"/>
      <c r="G62" s="39"/>
      <c r="H62" s="39"/>
      <c r="I62" s="40"/>
      <c r="J62" s="40"/>
      <c r="K62" s="40"/>
      <c r="L62" s="41"/>
      <c r="M62" s="51"/>
      <c r="N62" s="51"/>
      <c r="O62" s="51"/>
      <c r="P62" s="51"/>
    </row>
    <row r="63" spans="1:16" s="42" customFormat="1" ht="24.75" customHeight="1">
      <c r="A63" s="65" t="s">
        <v>172</v>
      </c>
      <c r="B63" s="752" t="s">
        <v>173</v>
      </c>
      <c r="C63" s="751"/>
      <c r="D63" s="751"/>
      <c r="E63" s="751"/>
      <c r="F63" s="751"/>
      <c r="G63" s="751"/>
      <c r="H63" s="751"/>
      <c r="I63" s="751"/>
      <c r="J63" s="751"/>
      <c r="K63" s="751"/>
      <c r="L63" s="41"/>
      <c r="M63" s="51"/>
      <c r="N63" s="51"/>
      <c r="O63" s="51"/>
      <c r="P63" s="51"/>
    </row>
    <row r="64" spans="1:12" s="42" customFormat="1" ht="75.75" customHeight="1">
      <c r="A64" s="66"/>
      <c r="B64" s="751" t="s">
        <v>174</v>
      </c>
      <c r="C64" s="751"/>
      <c r="D64" s="751"/>
      <c r="E64" s="751"/>
      <c r="F64" s="751"/>
      <c r="G64" s="751"/>
      <c r="H64" s="751"/>
      <c r="I64" s="751"/>
      <c r="J64" s="751"/>
      <c r="K64" s="751"/>
      <c r="L64" s="61" t="s">
        <v>175</v>
      </c>
    </row>
    <row r="65" spans="1:12" s="42" customFormat="1" ht="34.5" customHeight="1">
      <c r="A65" s="66"/>
      <c r="B65" s="751" t="s">
        <v>176</v>
      </c>
      <c r="C65" s="751"/>
      <c r="D65" s="751"/>
      <c r="E65" s="751"/>
      <c r="F65" s="751"/>
      <c r="G65" s="751"/>
      <c r="H65" s="751"/>
      <c r="I65" s="751"/>
      <c r="J65" s="751"/>
      <c r="K65" s="751"/>
      <c r="L65" s="61"/>
    </row>
    <row r="66" spans="1:12" s="42" customFormat="1" ht="19.5" customHeight="1">
      <c r="A66" s="66"/>
      <c r="B66" s="715" t="s">
        <v>177</v>
      </c>
      <c r="C66" s="715"/>
      <c r="D66" s="715"/>
      <c r="E66" s="715"/>
      <c r="F66" s="715"/>
      <c r="G66" s="715"/>
      <c r="H66" s="715"/>
      <c r="I66" s="715"/>
      <c r="J66" s="715"/>
      <c r="K66" s="715"/>
      <c r="L66" s="41"/>
    </row>
    <row r="67" spans="1:12" s="42" customFormat="1" ht="19.5" customHeight="1">
      <c r="A67" s="66"/>
      <c r="B67" s="753" t="s">
        <v>178</v>
      </c>
      <c r="C67" s="753"/>
      <c r="D67" s="753"/>
      <c r="E67" s="753"/>
      <c r="F67" s="753"/>
      <c r="G67" s="753"/>
      <c r="H67" s="753"/>
      <c r="I67" s="753"/>
      <c r="J67" s="753"/>
      <c r="K67" s="753"/>
      <c r="L67" s="61"/>
    </row>
    <row r="68" spans="1:12" s="42" customFormat="1" ht="64.5" customHeight="1">
      <c r="A68" s="66"/>
      <c r="B68" s="715" t="s">
        <v>179</v>
      </c>
      <c r="C68" s="715"/>
      <c r="D68" s="715"/>
      <c r="E68" s="715"/>
      <c r="F68" s="715"/>
      <c r="G68" s="715"/>
      <c r="H68" s="715"/>
      <c r="I68" s="715"/>
      <c r="J68" s="715"/>
      <c r="K68" s="715"/>
      <c r="L68" s="61"/>
    </row>
    <row r="69" spans="1:12" s="42" customFormat="1" ht="36" customHeight="1">
      <c r="A69" s="66"/>
      <c r="B69" s="715" t="s">
        <v>180</v>
      </c>
      <c r="C69" s="715"/>
      <c r="D69" s="715"/>
      <c r="E69" s="715"/>
      <c r="F69" s="715"/>
      <c r="G69" s="715"/>
      <c r="H69" s="715"/>
      <c r="I69" s="715"/>
      <c r="J69" s="715"/>
      <c r="K69" s="715"/>
      <c r="L69" s="61"/>
    </row>
    <row r="70" spans="1:12" s="42" customFormat="1" ht="36" customHeight="1">
      <c r="A70" s="66"/>
      <c r="B70" s="715" t="s">
        <v>181</v>
      </c>
      <c r="C70" s="715"/>
      <c r="D70" s="715"/>
      <c r="E70" s="715"/>
      <c r="F70" s="715"/>
      <c r="G70" s="715"/>
      <c r="H70" s="715"/>
      <c r="I70" s="715"/>
      <c r="J70" s="715"/>
      <c r="K70" s="715"/>
      <c r="L70" s="61"/>
    </row>
    <row r="71" spans="1:12" s="42" customFormat="1" ht="24.75" customHeight="1" hidden="1">
      <c r="A71" s="66"/>
      <c r="B71" s="753" t="s">
        <v>182</v>
      </c>
      <c r="C71" s="753"/>
      <c r="D71" s="753"/>
      <c r="E71" s="753"/>
      <c r="F71" s="753"/>
      <c r="G71" s="753"/>
      <c r="H71" s="753"/>
      <c r="I71" s="753"/>
      <c r="J71" s="753"/>
      <c r="K71" s="753"/>
      <c r="L71" s="61"/>
    </row>
    <row r="72" spans="1:12" s="42" customFormat="1" ht="76.5" customHeight="1" hidden="1">
      <c r="A72" s="66"/>
      <c r="B72" s="715" t="s">
        <v>183</v>
      </c>
      <c r="C72" s="715"/>
      <c r="D72" s="715"/>
      <c r="E72" s="715"/>
      <c r="F72" s="715"/>
      <c r="G72" s="715"/>
      <c r="H72" s="715"/>
      <c r="I72" s="715"/>
      <c r="J72" s="715"/>
      <c r="K72" s="715"/>
      <c r="L72" s="61"/>
    </row>
    <row r="73" spans="1:12" s="42" customFormat="1" ht="24.75" customHeight="1" hidden="1">
      <c r="A73" s="66"/>
      <c r="B73" s="753" t="s">
        <v>184</v>
      </c>
      <c r="C73" s="753"/>
      <c r="D73" s="753"/>
      <c r="E73" s="753"/>
      <c r="F73" s="753"/>
      <c r="G73" s="753"/>
      <c r="H73" s="753"/>
      <c r="I73" s="753"/>
      <c r="J73" s="753"/>
      <c r="K73" s="753"/>
      <c r="L73" s="61"/>
    </row>
    <row r="74" spans="1:12" s="42" customFormat="1" ht="50.25" customHeight="1" hidden="1">
      <c r="A74" s="66"/>
      <c r="B74" s="715" t="s">
        <v>185</v>
      </c>
      <c r="C74" s="715"/>
      <c r="D74" s="715"/>
      <c r="E74" s="715"/>
      <c r="F74" s="715"/>
      <c r="G74" s="715"/>
      <c r="H74" s="715"/>
      <c r="I74" s="715"/>
      <c r="J74" s="715"/>
      <c r="K74" s="715"/>
      <c r="L74" s="61"/>
    </row>
    <row r="75" spans="1:12" s="42" customFormat="1" ht="44.25" customHeight="1" hidden="1">
      <c r="A75" s="66"/>
      <c r="B75" s="715" t="s">
        <v>186</v>
      </c>
      <c r="C75" s="715"/>
      <c r="D75" s="715"/>
      <c r="E75" s="715"/>
      <c r="F75" s="715"/>
      <c r="G75" s="715"/>
      <c r="H75" s="715"/>
      <c r="I75" s="715"/>
      <c r="J75" s="715"/>
      <c r="K75" s="715"/>
      <c r="L75" s="61"/>
    </row>
    <row r="76" spans="1:12" s="42" customFormat="1" ht="24.75" customHeight="1" hidden="1">
      <c r="A76" s="66"/>
      <c r="B76" s="753" t="s">
        <v>187</v>
      </c>
      <c r="C76" s="753"/>
      <c r="D76" s="753"/>
      <c r="E76" s="753"/>
      <c r="F76" s="753"/>
      <c r="G76" s="753"/>
      <c r="H76" s="753"/>
      <c r="I76" s="753"/>
      <c r="J76" s="753"/>
      <c r="K76" s="753"/>
      <c r="L76" s="61"/>
    </row>
    <row r="77" spans="1:12" s="42" customFormat="1" ht="50.25" customHeight="1" hidden="1">
      <c r="A77" s="66"/>
      <c r="B77" s="715" t="s">
        <v>188</v>
      </c>
      <c r="C77" s="715"/>
      <c r="D77" s="715"/>
      <c r="E77" s="715"/>
      <c r="F77" s="715"/>
      <c r="G77" s="715"/>
      <c r="H77" s="715"/>
      <c r="I77" s="715"/>
      <c r="J77" s="715"/>
      <c r="K77" s="715"/>
      <c r="L77" s="61"/>
    </row>
    <row r="78" spans="1:12" s="47" customFormat="1" ht="24.75" customHeight="1">
      <c r="A78" s="54" t="s">
        <v>189</v>
      </c>
      <c r="B78" s="726" t="s">
        <v>190</v>
      </c>
      <c r="C78" s="720"/>
      <c r="D78" s="720"/>
      <c r="E78" s="720"/>
      <c r="F78" s="720"/>
      <c r="G78" s="720"/>
      <c r="H78" s="720"/>
      <c r="I78" s="720"/>
      <c r="J78" s="720"/>
      <c r="K78" s="720"/>
      <c r="L78" s="44"/>
    </row>
    <row r="79" spans="1:12" s="42" customFormat="1" ht="51" customHeight="1">
      <c r="A79" s="55"/>
      <c r="B79" s="726" t="s">
        <v>191</v>
      </c>
      <c r="C79" s="720"/>
      <c r="D79" s="720"/>
      <c r="E79" s="720"/>
      <c r="F79" s="720"/>
      <c r="G79" s="720"/>
      <c r="H79" s="720"/>
      <c r="I79" s="720"/>
      <c r="J79" s="720"/>
      <c r="K79" s="720"/>
      <c r="L79" s="61"/>
    </row>
    <row r="80" spans="1:12" s="42" customFormat="1" ht="19.5" customHeight="1">
      <c r="A80" s="55"/>
      <c r="B80" s="715" t="s">
        <v>177</v>
      </c>
      <c r="C80" s="715"/>
      <c r="D80" s="715"/>
      <c r="E80" s="715"/>
      <c r="F80" s="715"/>
      <c r="G80" s="715"/>
      <c r="H80" s="715"/>
      <c r="I80" s="715"/>
      <c r="J80" s="715"/>
      <c r="K80" s="715"/>
      <c r="L80" s="41"/>
    </row>
    <row r="81" spans="1:12" s="42" customFormat="1" ht="24.75" customHeight="1" hidden="1">
      <c r="A81" s="55"/>
      <c r="B81" s="753" t="s">
        <v>192</v>
      </c>
      <c r="C81" s="753"/>
      <c r="D81" s="753"/>
      <c r="E81" s="753"/>
      <c r="F81" s="753"/>
      <c r="G81" s="753"/>
      <c r="H81" s="753"/>
      <c r="I81" s="753"/>
      <c r="J81" s="753"/>
      <c r="K81" s="753"/>
      <c r="L81" s="41"/>
    </row>
    <row r="82" spans="1:12" s="42" customFormat="1" ht="72" customHeight="1" hidden="1">
      <c r="A82" s="55"/>
      <c r="B82" s="715" t="s">
        <v>193</v>
      </c>
      <c r="C82" s="715"/>
      <c r="D82" s="715"/>
      <c r="E82" s="715"/>
      <c r="F82" s="715"/>
      <c r="G82" s="715"/>
      <c r="H82" s="715"/>
      <c r="I82" s="715"/>
      <c r="J82" s="715"/>
      <c r="K82" s="715"/>
      <c r="L82" s="41"/>
    </row>
    <row r="83" spans="1:12" s="42" customFormat="1" ht="49.5" customHeight="1" hidden="1">
      <c r="A83" s="55"/>
      <c r="B83" s="715" t="s">
        <v>194</v>
      </c>
      <c r="C83" s="715"/>
      <c r="D83" s="715"/>
      <c r="E83" s="715"/>
      <c r="F83" s="715"/>
      <c r="G83" s="715"/>
      <c r="H83" s="715"/>
      <c r="I83" s="715"/>
      <c r="J83" s="715"/>
      <c r="K83" s="715"/>
      <c r="L83" s="41"/>
    </row>
    <row r="84" spans="1:12" s="42" customFormat="1" ht="24.75" customHeight="1" hidden="1">
      <c r="A84" s="55"/>
      <c r="B84" s="753" t="s">
        <v>195</v>
      </c>
      <c r="C84" s="753"/>
      <c r="D84" s="753"/>
      <c r="E84" s="753"/>
      <c r="F84" s="753"/>
      <c r="G84" s="753"/>
      <c r="H84" s="753"/>
      <c r="I84" s="753"/>
      <c r="J84" s="753"/>
      <c r="K84" s="753"/>
      <c r="L84" s="41"/>
    </row>
    <row r="85" spans="1:12" s="42" customFormat="1" ht="34.5" customHeight="1" hidden="1">
      <c r="A85" s="55"/>
      <c r="B85" s="715" t="s">
        <v>196</v>
      </c>
      <c r="C85" s="715"/>
      <c r="D85" s="715"/>
      <c r="E85" s="715"/>
      <c r="F85" s="715"/>
      <c r="G85" s="715"/>
      <c r="H85" s="715"/>
      <c r="I85" s="715"/>
      <c r="J85" s="715"/>
      <c r="K85" s="715"/>
      <c r="L85" s="41"/>
    </row>
    <row r="86" spans="1:12" s="42" customFormat="1" ht="19.5" customHeight="1">
      <c r="A86" s="55"/>
      <c r="B86" s="753" t="s">
        <v>197</v>
      </c>
      <c r="C86" s="753"/>
      <c r="D86" s="753"/>
      <c r="E86" s="753"/>
      <c r="F86" s="753"/>
      <c r="G86" s="753"/>
      <c r="H86" s="753"/>
      <c r="I86" s="753"/>
      <c r="J86" s="753"/>
      <c r="K86" s="753"/>
      <c r="L86" s="41"/>
    </row>
    <row r="87" spans="1:12" s="42" customFormat="1" ht="38.25" customHeight="1">
      <c r="A87" s="55"/>
      <c r="B87" s="715" t="s">
        <v>198</v>
      </c>
      <c r="C87" s="715"/>
      <c r="D87" s="715"/>
      <c r="E87" s="715"/>
      <c r="F87" s="715"/>
      <c r="G87" s="715"/>
      <c r="H87" s="715"/>
      <c r="I87" s="715"/>
      <c r="J87" s="715"/>
      <c r="K87" s="715"/>
      <c r="L87" s="41"/>
    </row>
    <row r="88" spans="1:12" s="42" customFormat="1" ht="19.5" customHeight="1">
      <c r="A88" s="55"/>
      <c r="B88" s="753" t="s">
        <v>199</v>
      </c>
      <c r="C88" s="753"/>
      <c r="D88" s="753"/>
      <c r="E88" s="753"/>
      <c r="F88" s="753"/>
      <c r="G88" s="753"/>
      <c r="H88" s="753"/>
      <c r="I88" s="753"/>
      <c r="J88" s="753"/>
      <c r="K88" s="753"/>
      <c r="L88" s="41"/>
    </row>
    <row r="89" spans="1:12" s="42" customFormat="1" ht="34.5" customHeight="1">
      <c r="A89" s="55"/>
      <c r="B89" s="715" t="s">
        <v>200</v>
      </c>
      <c r="C89" s="715"/>
      <c r="D89" s="715"/>
      <c r="E89" s="715"/>
      <c r="F89" s="715"/>
      <c r="G89" s="715"/>
      <c r="H89" s="715"/>
      <c r="I89" s="715"/>
      <c r="J89" s="715"/>
      <c r="K89" s="715"/>
      <c r="L89" s="41"/>
    </row>
    <row r="90" spans="1:12" s="42" customFormat="1" ht="24.75" customHeight="1" hidden="1">
      <c r="A90" s="55"/>
      <c r="B90" s="753" t="s">
        <v>201</v>
      </c>
      <c r="C90" s="753"/>
      <c r="D90" s="753"/>
      <c r="E90" s="753"/>
      <c r="F90" s="753"/>
      <c r="G90" s="753"/>
      <c r="H90" s="753"/>
      <c r="I90" s="753"/>
      <c r="J90" s="753"/>
      <c r="K90" s="753"/>
      <c r="L90" s="41"/>
    </row>
    <row r="91" spans="1:12" s="42" customFormat="1" ht="50.25" customHeight="1" hidden="1">
      <c r="A91" s="55"/>
      <c r="B91" s="715" t="s">
        <v>202</v>
      </c>
      <c r="C91" s="715"/>
      <c r="D91" s="715"/>
      <c r="E91" s="715"/>
      <c r="F91" s="715"/>
      <c r="G91" s="715"/>
      <c r="H91" s="715"/>
      <c r="I91" s="715"/>
      <c r="J91" s="715"/>
      <c r="K91" s="715"/>
      <c r="L91" s="41"/>
    </row>
    <row r="92" spans="1:12" s="69" customFormat="1" ht="24.75" customHeight="1" hidden="1">
      <c r="A92" s="67"/>
      <c r="B92" s="753" t="s">
        <v>203</v>
      </c>
      <c r="C92" s="753"/>
      <c r="D92" s="753"/>
      <c r="E92" s="753"/>
      <c r="F92" s="753"/>
      <c r="G92" s="753"/>
      <c r="H92" s="753"/>
      <c r="I92" s="753"/>
      <c r="J92" s="753"/>
      <c r="K92" s="753"/>
      <c r="L92" s="68"/>
    </row>
    <row r="93" spans="1:12" s="42" customFormat="1" ht="66" customHeight="1" hidden="1">
      <c r="A93" s="55"/>
      <c r="B93" s="715" t="s">
        <v>204</v>
      </c>
      <c r="C93" s="715"/>
      <c r="D93" s="715"/>
      <c r="E93" s="715"/>
      <c r="F93" s="715"/>
      <c r="G93" s="715"/>
      <c r="H93" s="715"/>
      <c r="I93" s="715"/>
      <c r="J93" s="715"/>
      <c r="K93" s="715"/>
      <c r="L93" s="41"/>
    </row>
    <row r="94" spans="1:12" s="42" customFormat="1" ht="50.25" customHeight="1" hidden="1">
      <c r="A94" s="55"/>
      <c r="B94" s="715" t="s">
        <v>205</v>
      </c>
      <c r="C94" s="715"/>
      <c r="D94" s="715"/>
      <c r="E94" s="715"/>
      <c r="F94" s="715"/>
      <c r="G94" s="715"/>
      <c r="H94" s="715"/>
      <c r="I94" s="715"/>
      <c r="J94" s="715"/>
      <c r="K94" s="715"/>
      <c r="L94" s="41"/>
    </row>
    <row r="95" spans="1:12" s="42" customFormat="1" ht="24.75" customHeight="1" hidden="1">
      <c r="A95" s="55"/>
      <c r="B95" s="753" t="s">
        <v>206</v>
      </c>
      <c r="C95" s="753"/>
      <c r="D95" s="753"/>
      <c r="E95" s="753"/>
      <c r="F95" s="753"/>
      <c r="G95" s="753"/>
      <c r="H95" s="753"/>
      <c r="I95" s="753"/>
      <c r="J95" s="753"/>
      <c r="K95" s="753"/>
      <c r="L95" s="41"/>
    </row>
    <row r="96" spans="1:12" s="42" customFormat="1" ht="49.5" customHeight="1" hidden="1">
      <c r="A96" s="55"/>
      <c r="B96" s="715" t="s">
        <v>207</v>
      </c>
      <c r="C96" s="715"/>
      <c r="D96" s="715"/>
      <c r="E96" s="715"/>
      <c r="F96" s="715"/>
      <c r="G96" s="715"/>
      <c r="H96" s="715"/>
      <c r="I96" s="715"/>
      <c r="J96" s="715"/>
      <c r="K96" s="715"/>
      <c r="L96" s="41"/>
    </row>
    <row r="97" spans="1:12" s="47" customFormat="1" ht="24.75" customHeight="1" hidden="1">
      <c r="A97" s="54" t="s">
        <v>208</v>
      </c>
      <c r="B97" s="726" t="s">
        <v>209</v>
      </c>
      <c r="C97" s="720"/>
      <c r="D97" s="720"/>
      <c r="E97" s="720"/>
      <c r="F97" s="720"/>
      <c r="G97" s="720"/>
      <c r="H97" s="720"/>
      <c r="I97" s="720"/>
      <c r="J97" s="720"/>
      <c r="K97" s="720"/>
      <c r="L97" s="70"/>
    </row>
    <row r="98" spans="1:12" s="42" customFormat="1" ht="78.75" customHeight="1" hidden="1">
      <c r="A98" s="55"/>
      <c r="B98" s="726" t="s">
        <v>210</v>
      </c>
      <c r="C98" s="715"/>
      <c r="D98" s="715"/>
      <c r="E98" s="715"/>
      <c r="F98" s="715"/>
      <c r="G98" s="715"/>
      <c r="H98" s="715"/>
      <c r="I98" s="715"/>
      <c r="J98" s="715"/>
      <c r="K98" s="715"/>
      <c r="L98" s="61" t="s">
        <v>211</v>
      </c>
    </row>
    <row r="99" spans="1:12" s="42" customFormat="1" ht="24.75" customHeight="1">
      <c r="A99" s="54" t="s">
        <v>208</v>
      </c>
      <c r="B99" s="726" t="s">
        <v>212</v>
      </c>
      <c r="C99" s="746"/>
      <c r="D99" s="746"/>
      <c r="E99" s="746"/>
      <c r="F99" s="746"/>
      <c r="G99" s="746"/>
      <c r="H99" s="746"/>
      <c r="I99" s="746"/>
      <c r="J99" s="746"/>
      <c r="K99" s="746"/>
      <c r="L99" s="61"/>
    </row>
    <row r="100" spans="1:12" s="42" customFormat="1" ht="49.5" customHeight="1">
      <c r="A100" s="55"/>
      <c r="B100" s="751" t="s">
        <v>213</v>
      </c>
      <c r="C100" s="751"/>
      <c r="D100" s="751"/>
      <c r="E100" s="751"/>
      <c r="F100" s="751"/>
      <c r="G100" s="751"/>
      <c r="H100" s="751"/>
      <c r="I100" s="751"/>
      <c r="J100" s="751"/>
      <c r="K100" s="751"/>
      <c r="L100" s="61"/>
    </row>
    <row r="101" spans="1:12" s="75" customFormat="1" ht="23.25" customHeight="1">
      <c r="A101" s="71"/>
      <c r="B101" s="72" t="s">
        <v>214</v>
      </c>
      <c r="C101" s="72"/>
      <c r="D101" s="72"/>
      <c r="E101" s="72"/>
      <c r="F101" s="72"/>
      <c r="G101" s="72"/>
      <c r="H101" s="72"/>
      <c r="I101" s="73"/>
      <c r="J101" s="73"/>
      <c r="K101" s="73"/>
      <c r="L101" s="74" t="s">
        <v>215</v>
      </c>
    </row>
    <row r="102" spans="1:12" s="42" customFormat="1" ht="15.75" customHeight="1">
      <c r="A102" s="67"/>
      <c r="B102" s="57" t="s">
        <v>19</v>
      </c>
      <c r="C102" s="57"/>
      <c r="D102" s="57"/>
      <c r="E102" s="57"/>
      <c r="F102" s="57"/>
      <c r="G102" s="57"/>
      <c r="H102" s="57"/>
      <c r="I102" s="76" t="s">
        <v>216</v>
      </c>
      <c r="J102" s="59"/>
      <c r="K102" s="59"/>
      <c r="L102" s="41"/>
    </row>
    <row r="103" spans="1:12" s="42" customFormat="1" ht="15.75" customHeight="1">
      <c r="A103" s="67"/>
      <c r="B103" s="57" t="s">
        <v>217</v>
      </c>
      <c r="C103" s="57"/>
      <c r="D103" s="57"/>
      <c r="E103" s="57"/>
      <c r="F103" s="57"/>
      <c r="G103" s="57"/>
      <c r="H103" s="57"/>
      <c r="I103" s="76" t="s">
        <v>218</v>
      </c>
      <c r="J103" s="59"/>
      <c r="K103" s="59"/>
      <c r="L103" s="41"/>
    </row>
    <row r="104" spans="1:12" s="42" customFormat="1" ht="15.75" customHeight="1">
      <c r="A104" s="67"/>
      <c r="B104" s="57" t="s">
        <v>20</v>
      </c>
      <c r="C104" s="57"/>
      <c r="D104" s="57"/>
      <c r="E104" s="57"/>
      <c r="F104" s="57"/>
      <c r="G104" s="57"/>
      <c r="H104" s="57"/>
      <c r="I104" s="76" t="s">
        <v>219</v>
      </c>
      <c r="J104" s="59"/>
      <c r="K104" s="59"/>
      <c r="L104" s="41"/>
    </row>
    <row r="105" spans="1:12" s="42" customFormat="1" ht="15.75" customHeight="1">
      <c r="A105" s="67"/>
      <c r="B105" s="57" t="s">
        <v>21</v>
      </c>
      <c r="C105" s="57"/>
      <c r="D105" s="57"/>
      <c r="E105" s="57"/>
      <c r="F105" s="57"/>
      <c r="G105" s="57"/>
      <c r="H105" s="57"/>
      <c r="I105" s="76" t="s">
        <v>220</v>
      </c>
      <c r="J105" s="59"/>
      <c r="K105" s="59"/>
      <c r="L105" s="41"/>
    </row>
    <row r="106" spans="1:12" s="42" customFormat="1" ht="15.75" customHeight="1">
      <c r="A106" s="67"/>
      <c r="B106" s="57" t="s">
        <v>199</v>
      </c>
      <c r="C106" s="57"/>
      <c r="D106" s="57"/>
      <c r="E106" s="57"/>
      <c r="F106" s="57"/>
      <c r="G106" s="57"/>
      <c r="H106" s="57"/>
      <c r="I106" s="76" t="s">
        <v>221</v>
      </c>
      <c r="J106" s="59"/>
      <c r="K106" s="59"/>
      <c r="L106" s="41"/>
    </row>
    <row r="107" spans="1:12" s="42" customFormat="1" ht="18" customHeight="1">
      <c r="A107" s="67"/>
      <c r="B107" s="77" t="s">
        <v>222</v>
      </c>
      <c r="C107" s="77"/>
      <c r="D107" s="77"/>
      <c r="E107" s="77"/>
      <c r="F107" s="77"/>
      <c r="G107" s="77"/>
      <c r="H107" s="77"/>
      <c r="I107" s="77"/>
      <c r="J107" s="77"/>
      <c r="K107" s="77"/>
      <c r="L107" s="41"/>
    </row>
    <row r="108" spans="1:12" s="42" customFormat="1" ht="18" customHeight="1" hidden="1">
      <c r="A108" s="67"/>
      <c r="B108" s="77" t="s">
        <v>223</v>
      </c>
      <c r="C108" s="77"/>
      <c r="D108" s="77"/>
      <c r="E108" s="77"/>
      <c r="F108" s="77"/>
      <c r="G108" s="77"/>
      <c r="H108" s="77"/>
      <c r="I108" s="77"/>
      <c r="J108" s="77"/>
      <c r="K108" s="77"/>
      <c r="L108" s="41"/>
    </row>
    <row r="109" spans="1:12" s="42" customFormat="1" ht="15.75" customHeight="1" hidden="1">
      <c r="A109" s="67"/>
      <c r="B109" s="77"/>
      <c r="C109" s="77"/>
      <c r="D109" s="77"/>
      <c r="E109" s="77"/>
      <c r="F109" s="77"/>
      <c r="G109" s="77"/>
      <c r="H109" s="77"/>
      <c r="I109" s="77"/>
      <c r="J109" s="77"/>
      <c r="K109" s="77"/>
      <c r="L109" s="41"/>
    </row>
    <row r="110" spans="1:12" s="42" customFormat="1" ht="15.75" customHeight="1" hidden="1">
      <c r="A110" s="67"/>
      <c r="B110" s="77"/>
      <c r="C110" s="77"/>
      <c r="D110" s="77"/>
      <c r="E110" s="77"/>
      <c r="F110" s="77"/>
      <c r="G110" s="77"/>
      <c r="H110" s="77"/>
      <c r="I110" s="77"/>
      <c r="J110" s="77"/>
      <c r="K110" s="77"/>
      <c r="L110" s="41"/>
    </row>
    <row r="111" spans="1:16" s="42" customFormat="1" ht="24.75" customHeight="1">
      <c r="A111" s="38" t="s">
        <v>131</v>
      </c>
      <c r="B111" s="39" t="s">
        <v>224</v>
      </c>
      <c r="C111" s="39"/>
      <c r="D111" s="39"/>
      <c r="E111" s="39"/>
      <c r="F111" s="39"/>
      <c r="G111" s="39"/>
      <c r="H111" s="39"/>
      <c r="I111" s="40"/>
      <c r="J111" s="40"/>
      <c r="K111" s="40"/>
      <c r="L111" s="41"/>
      <c r="M111" s="51"/>
      <c r="N111" s="51"/>
      <c r="O111" s="51"/>
      <c r="P111" s="51"/>
    </row>
    <row r="112" spans="1:12" s="42" customFormat="1" ht="36" customHeight="1">
      <c r="A112" s="67"/>
      <c r="B112" s="715" t="s">
        <v>225</v>
      </c>
      <c r="C112" s="715"/>
      <c r="D112" s="715"/>
      <c r="E112" s="715"/>
      <c r="F112" s="715"/>
      <c r="G112" s="715"/>
      <c r="H112" s="715"/>
      <c r="I112" s="715"/>
      <c r="J112" s="715"/>
      <c r="K112" s="715"/>
      <c r="L112" s="41"/>
    </row>
    <row r="113" spans="1:12" s="42" customFormat="1" ht="35.25" customHeight="1">
      <c r="A113" s="67"/>
      <c r="B113" s="715" t="s">
        <v>226</v>
      </c>
      <c r="C113" s="715"/>
      <c r="D113" s="715"/>
      <c r="E113" s="715"/>
      <c r="F113" s="715"/>
      <c r="G113" s="715"/>
      <c r="H113" s="715"/>
      <c r="I113" s="715"/>
      <c r="J113" s="715"/>
      <c r="K113" s="715"/>
      <c r="L113" s="41"/>
    </row>
    <row r="114" spans="1:12" s="42" customFormat="1" ht="24.75" customHeight="1" hidden="1">
      <c r="A114" s="38" t="s">
        <v>134</v>
      </c>
      <c r="B114" s="39" t="s">
        <v>227</v>
      </c>
      <c r="C114" s="39"/>
      <c r="D114" s="39"/>
      <c r="E114" s="39"/>
      <c r="F114" s="39"/>
      <c r="G114" s="39"/>
      <c r="H114" s="39"/>
      <c r="I114" s="40"/>
      <c r="J114" s="40"/>
      <c r="K114" s="40"/>
      <c r="L114" s="41"/>
    </row>
    <row r="115" spans="1:12" s="42" customFormat="1" ht="24.75" customHeight="1" hidden="1">
      <c r="A115" s="54"/>
      <c r="B115" s="752" t="s">
        <v>228</v>
      </c>
      <c r="C115" s="751"/>
      <c r="D115" s="751"/>
      <c r="E115" s="751"/>
      <c r="F115" s="751"/>
      <c r="G115" s="751"/>
      <c r="H115" s="751"/>
      <c r="I115" s="751"/>
      <c r="J115" s="751"/>
      <c r="K115" s="751"/>
      <c r="L115" s="41"/>
    </row>
    <row r="116" spans="1:12" s="42" customFormat="1" ht="50.25" customHeight="1" hidden="1">
      <c r="A116" s="55"/>
      <c r="B116" s="752" t="s">
        <v>229</v>
      </c>
      <c r="C116" s="751"/>
      <c r="D116" s="751"/>
      <c r="E116" s="751"/>
      <c r="F116" s="751"/>
      <c r="G116" s="751"/>
      <c r="H116" s="751"/>
      <c r="I116" s="751"/>
      <c r="J116" s="751"/>
      <c r="K116" s="751"/>
      <c r="L116" s="61" t="s">
        <v>230</v>
      </c>
    </row>
    <row r="117" spans="1:12" s="42" customFormat="1" ht="36" customHeight="1" hidden="1">
      <c r="A117" s="55"/>
      <c r="B117" s="715" t="s">
        <v>231</v>
      </c>
      <c r="C117" s="715"/>
      <c r="D117" s="715"/>
      <c r="E117" s="715"/>
      <c r="F117" s="715"/>
      <c r="G117" s="715"/>
      <c r="H117" s="715"/>
      <c r="I117" s="715"/>
      <c r="J117" s="715"/>
      <c r="K117" s="715"/>
      <c r="L117" s="41" t="s">
        <v>232</v>
      </c>
    </row>
    <row r="118" spans="1:12" s="42" customFormat="1" ht="36" customHeight="1" hidden="1">
      <c r="A118" s="55"/>
      <c r="B118" s="715" t="s">
        <v>233</v>
      </c>
      <c r="C118" s="715"/>
      <c r="D118" s="715"/>
      <c r="E118" s="715"/>
      <c r="F118" s="715"/>
      <c r="G118" s="715"/>
      <c r="H118" s="715"/>
      <c r="I118" s="715"/>
      <c r="J118" s="715"/>
      <c r="K118" s="715"/>
      <c r="L118" s="41" t="s">
        <v>232</v>
      </c>
    </row>
    <row r="119" spans="1:12" s="42" customFormat="1" ht="52.5" customHeight="1" hidden="1">
      <c r="A119" s="55"/>
      <c r="B119" s="720" t="s">
        <v>234</v>
      </c>
      <c r="C119" s="720"/>
      <c r="D119" s="720"/>
      <c r="E119" s="720"/>
      <c r="F119" s="720"/>
      <c r="G119" s="720"/>
      <c r="H119" s="720"/>
      <c r="I119" s="720"/>
      <c r="J119" s="720"/>
      <c r="K119" s="720"/>
      <c r="L119" s="61"/>
    </row>
    <row r="120" spans="1:12" s="42" customFormat="1" ht="36" customHeight="1" hidden="1">
      <c r="A120" s="55"/>
      <c r="B120" s="751" t="s">
        <v>235</v>
      </c>
      <c r="C120" s="751"/>
      <c r="D120" s="751"/>
      <c r="E120" s="751"/>
      <c r="F120" s="751"/>
      <c r="G120" s="751"/>
      <c r="H120" s="751"/>
      <c r="I120" s="751"/>
      <c r="J120" s="751"/>
      <c r="K120" s="751"/>
      <c r="L120" s="61"/>
    </row>
    <row r="121" spans="1:12" s="42" customFormat="1" ht="36" customHeight="1" hidden="1">
      <c r="A121" s="54"/>
      <c r="B121" s="746" t="s">
        <v>236</v>
      </c>
      <c r="C121" s="715"/>
      <c r="D121" s="715"/>
      <c r="E121" s="715"/>
      <c r="F121" s="715"/>
      <c r="G121" s="715"/>
      <c r="H121" s="715"/>
      <c r="I121" s="715"/>
      <c r="J121" s="715"/>
      <c r="K121" s="715"/>
      <c r="L121" s="61"/>
    </row>
    <row r="122" spans="1:11" s="81" customFormat="1" ht="24.75" customHeight="1" hidden="1">
      <c r="A122" s="78"/>
      <c r="B122" s="79" t="s">
        <v>237</v>
      </c>
      <c r="C122" s="79"/>
      <c r="D122" s="79"/>
      <c r="E122" s="79"/>
      <c r="F122" s="79"/>
      <c r="G122" s="79"/>
      <c r="H122" s="79"/>
      <c r="I122" s="80"/>
      <c r="J122" s="80"/>
      <c r="K122" s="80"/>
    </row>
    <row r="123" spans="1:12" s="42" customFormat="1" ht="15.75" customHeight="1" hidden="1">
      <c r="A123" s="67"/>
      <c r="B123" s="57" t="s">
        <v>19</v>
      </c>
      <c r="C123" s="57"/>
      <c r="D123" s="57"/>
      <c r="E123" s="57"/>
      <c r="F123" s="57"/>
      <c r="G123" s="57"/>
      <c r="H123" s="57"/>
      <c r="I123" s="59" t="s">
        <v>216</v>
      </c>
      <c r="J123" s="59"/>
      <c r="K123" s="59"/>
      <c r="L123" s="41" t="s">
        <v>232</v>
      </c>
    </row>
    <row r="124" spans="1:12" s="42" customFormat="1" ht="15.75" customHeight="1" hidden="1">
      <c r="A124" s="67"/>
      <c r="B124" s="57" t="s">
        <v>222</v>
      </c>
      <c r="C124" s="57"/>
      <c r="D124" s="57"/>
      <c r="E124" s="57"/>
      <c r="F124" s="57"/>
      <c r="G124" s="57"/>
      <c r="H124" s="57"/>
      <c r="I124" s="59"/>
      <c r="J124" s="59"/>
      <c r="K124" s="59"/>
      <c r="L124" s="41" t="s">
        <v>232</v>
      </c>
    </row>
    <row r="125" spans="1:12" s="42" customFormat="1" ht="15.75" customHeight="1" hidden="1">
      <c r="A125" s="67"/>
      <c r="B125" s="57" t="s">
        <v>223</v>
      </c>
      <c r="C125" s="57"/>
      <c r="D125" s="57"/>
      <c r="E125" s="57"/>
      <c r="F125" s="57"/>
      <c r="G125" s="57"/>
      <c r="H125" s="57"/>
      <c r="I125" s="59"/>
      <c r="J125" s="59"/>
      <c r="K125" s="59"/>
      <c r="L125" s="41" t="s">
        <v>232</v>
      </c>
    </row>
    <row r="126" spans="1:12" s="42" customFormat="1" ht="7.5" customHeight="1">
      <c r="A126" s="67"/>
      <c r="B126" s="57"/>
      <c r="C126" s="57"/>
      <c r="D126" s="57"/>
      <c r="E126" s="57"/>
      <c r="F126" s="57"/>
      <c r="G126" s="57"/>
      <c r="H126" s="57"/>
      <c r="I126" s="59"/>
      <c r="J126" s="59"/>
      <c r="K126" s="59"/>
      <c r="L126" s="41"/>
    </row>
    <row r="127" spans="1:12" s="42" customFormat="1" ht="24.75" customHeight="1">
      <c r="A127" s="38" t="s">
        <v>134</v>
      </c>
      <c r="B127" s="39" t="s">
        <v>238</v>
      </c>
      <c r="C127" s="39"/>
      <c r="D127" s="39"/>
      <c r="E127" s="39"/>
      <c r="F127" s="39"/>
      <c r="G127" s="39"/>
      <c r="H127" s="39"/>
      <c r="I127" s="40"/>
      <c r="J127" s="40"/>
      <c r="K127" s="40"/>
      <c r="L127" s="41"/>
    </row>
    <row r="128" spans="1:12" s="42" customFormat="1" ht="81" customHeight="1">
      <c r="A128" s="38"/>
      <c r="B128" s="746" t="s">
        <v>239</v>
      </c>
      <c r="C128" s="715"/>
      <c r="D128" s="715"/>
      <c r="E128" s="715"/>
      <c r="F128" s="715"/>
      <c r="G128" s="715"/>
      <c r="H128" s="715"/>
      <c r="I128" s="715"/>
      <c r="J128" s="715"/>
      <c r="K128" s="715"/>
      <c r="L128" s="61" t="s">
        <v>240</v>
      </c>
    </row>
    <row r="129" spans="1:12" s="42" customFormat="1" ht="70.5" customHeight="1">
      <c r="A129" s="38"/>
      <c r="B129" s="715" t="s">
        <v>241</v>
      </c>
      <c r="C129" s="715"/>
      <c r="D129" s="715"/>
      <c r="E129" s="715"/>
      <c r="F129" s="715"/>
      <c r="G129" s="715"/>
      <c r="H129" s="715"/>
      <c r="I129" s="715"/>
      <c r="J129" s="715"/>
      <c r="K129" s="715"/>
      <c r="L129" s="61"/>
    </row>
    <row r="130" spans="1:13" s="42" customFormat="1" ht="74.25" customHeight="1" hidden="1">
      <c r="A130" s="38"/>
      <c r="B130" s="746" t="s">
        <v>242</v>
      </c>
      <c r="C130" s="715"/>
      <c r="D130" s="715"/>
      <c r="E130" s="715"/>
      <c r="F130" s="715"/>
      <c r="G130" s="715"/>
      <c r="H130" s="715"/>
      <c r="I130" s="715"/>
      <c r="J130" s="715"/>
      <c r="K130" s="715"/>
      <c r="L130" s="61" t="s">
        <v>243</v>
      </c>
      <c r="M130" s="82"/>
    </row>
    <row r="131" spans="1:13" s="42" customFormat="1" ht="74.25" customHeight="1" hidden="1">
      <c r="A131" s="38"/>
      <c r="B131" s="746" t="s">
        <v>244</v>
      </c>
      <c r="C131" s="715"/>
      <c r="D131" s="715"/>
      <c r="E131" s="715"/>
      <c r="F131" s="715"/>
      <c r="G131" s="715"/>
      <c r="H131" s="715"/>
      <c r="I131" s="715"/>
      <c r="J131" s="715"/>
      <c r="K131" s="715"/>
      <c r="L131" s="61" t="s">
        <v>245</v>
      </c>
      <c r="M131" s="82"/>
    </row>
    <row r="132" spans="1:12" s="42" customFormat="1" ht="52.5" customHeight="1">
      <c r="A132" s="78"/>
      <c r="B132" s="715" t="s">
        <v>246</v>
      </c>
      <c r="C132" s="715"/>
      <c r="D132" s="715"/>
      <c r="E132" s="715"/>
      <c r="F132" s="715"/>
      <c r="G132" s="715"/>
      <c r="H132" s="715"/>
      <c r="I132" s="715"/>
      <c r="J132" s="715"/>
      <c r="K132" s="715"/>
      <c r="L132" s="41" t="s">
        <v>247</v>
      </c>
    </row>
    <row r="133" spans="1:12" s="42" customFormat="1" ht="19.5" customHeight="1">
      <c r="A133" s="78"/>
      <c r="B133" s="83" t="s">
        <v>248</v>
      </c>
      <c r="C133" s="84"/>
      <c r="D133" s="84"/>
      <c r="E133" s="84"/>
      <c r="F133" s="84"/>
      <c r="G133" s="84"/>
      <c r="H133" s="84"/>
      <c r="I133" s="84"/>
      <c r="J133" s="84"/>
      <c r="K133" s="84"/>
      <c r="L133" s="41"/>
    </row>
    <row r="134" spans="1:12" s="42" customFormat="1" ht="34.5" customHeight="1">
      <c r="A134" s="78"/>
      <c r="B134" s="715" t="s">
        <v>249</v>
      </c>
      <c r="C134" s="715"/>
      <c r="D134" s="715"/>
      <c r="E134" s="715"/>
      <c r="F134" s="715"/>
      <c r="G134" s="715"/>
      <c r="H134" s="715"/>
      <c r="I134" s="715"/>
      <c r="J134" s="715"/>
      <c r="K134" s="715"/>
      <c r="L134" s="41" t="s">
        <v>250</v>
      </c>
    </row>
    <row r="135" spans="1:12" s="42" customFormat="1" ht="49.5" customHeight="1">
      <c r="A135" s="78"/>
      <c r="B135" s="715" t="s">
        <v>251</v>
      </c>
      <c r="C135" s="715"/>
      <c r="D135" s="715"/>
      <c r="E135" s="715"/>
      <c r="F135" s="715"/>
      <c r="G135" s="715"/>
      <c r="H135" s="715"/>
      <c r="I135" s="715"/>
      <c r="J135" s="715"/>
      <c r="K135" s="715"/>
      <c r="L135" s="41" t="s">
        <v>250</v>
      </c>
    </row>
    <row r="136" spans="1:12" s="42" customFormat="1" ht="34.5" customHeight="1">
      <c r="A136" s="78"/>
      <c r="B136" s="715" t="s">
        <v>252</v>
      </c>
      <c r="C136" s="715"/>
      <c r="D136" s="715"/>
      <c r="E136" s="715"/>
      <c r="F136" s="715"/>
      <c r="G136" s="715"/>
      <c r="H136" s="715"/>
      <c r="I136" s="715"/>
      <c r="J136" s="715"/>
      <c r="K136" s="715"/>
      <c r="L136" s="41" t="s">
        <v>250</v>
      </c>
    </row>
    <row r="137" spans="1:12" s="42" customFormat="1" ht="24.75" customHeight="1">
      <c r="A137" s="38" t="s">
        <v>253</v>
      </c>
      <c r="B137" s="39" t="s">
        <v>254</v>
      </c>
      <c r="C137" s="39"/>
      <c r="D137" s="39"/>
      <c r="E137" s="39"/>
      <c r="F137" s="39"/>
      <c r="G137" s="39"/>
      <c r="H137" s="39"/>
      <c r="I137" s="40"/>
      <c r="J137" s="40"/>
      <c r="K137" s="40"/>
      <c r="L137" s="41"/>
    </row>
    <row r="138" spans="1:12" s="42" customFormat="1" ht="79.5" customHeight="1">
      <c r="A138" s="55"/>
      <c r="B138" s="746" t="s">
        <v>255</v>
      </c>
      <c r="C138" s="715"/>
      <c r="D138" s="715"/>
      <c r="E138" s="715"/>
      <c r="F138" s="715"/>
      <c r="G138" s="715"/>
      <c r="H138" s="715"/>
      <c r="I138" s="715"/>
      <c r="J138" s="715"/>
      <c r="K138" s="715"/>
      <c r="L138" s="61" t="s">
        <v>256</v>
      </c>
    </row>
    <row r="139" spans="1:12" s="42" customFormat="1" ht="120" customHeight="1">
      <c r="A139" s="55"/>
      <c r="B139" s="746" t="s">
        <v>257</v>
      </c>
      <c r="C139" s="715"/>
      <c r="D139" s="715"/>
      <c r="E139" s="715"/>
      <c r="F139" s="715"/>
      <c r="G139" s="715"/>
      <c r="H139" s="715"/>
      <c r="I139" s="715"/>
      <c r="J139" s="715"/>
      <c r="K139" s="715"/>
      <c r="L139" s="61" t="s">
        <v>258</v>
      </c>
    </row>
    <row r="140" spans="1:12" s="42" customFormat="1" ht="24.75" customHeight="1">
      <c r="A140" s="38" t="s">
        <v>259</v>
      </c>
      <c r="B140" s="39" t="s">
        <v>260</v>
      </c>
      <c r="C140" s="39"/>
      <c r="D140" s="39"/>
      <c r="E140" s="39"/>
      <c r="F140" s="39"/>
      <c r="G140" s="39"/>
      <c r="H140" s="39"/>
      <c r="I140" s="40"/>
      <c r="J140" s="40"/>
      <c r="K140" s="40"/>
      <c r="L140" s="41"/>
    </row>
    <row r="141" spans="1:13" s="42" customFormat="1" ht="49.5" customHeight="1">
      <c r="A141" s="55"/>
      <c r="B141" s="746" t="s">
        <v>261</v>
      </c>
      <c r="C141" s="715"/>
      <c r="D141" s="715"/>
      <c r="E141" s="715"/>
      <c r="F141" s="715"/>
      <c r="G141" s="715"/>
      <c r="H141" s="715"/>
      <c r="I141" s="715"/>
      <c r="J141" s="715"/>
      <c r="K141" s="715"/>
      <c r="L141" s="61" t="s">
        <v>262</v>
      </c>
      <c r="M141" s="41" t="s">
        <v>232</v>
      </c>
    </row>
    <row r="142" spans="1:13" s="42" customFormat="1" ht="51" customHeight="1">
      <c r="A142" s="78"/>
      <c r="B142" s="748" t="s">
        <v>263</v>
      </c>
      <c r="C142" s="746"/>
      <c r="D142" s="746"/>
      <c r="E142" s="746"/>
      <c r="F142" s="746"/>
      <c r="G142" s="746"/>
      <c r="H142" s="746"/>
      <c r="I142" s="746"/>
      <c r="J142" s="746"/>
      <c r="K142" s="746"/>
      <c r="L142" s="61" t="s">
        <v>262</v>
      </c>
      <c r="M142" s="41" t="s">
        <v>232</v>
      </c>
    </row>
    <row r="143" spans="1:13" s="42" customFormat="1" ht="49.5" customHeight="1" hidden="1">
      <c r="A143" s="78"/>
      <c r="B143" s="748" t="s">
        <v>264</v>
      </c>
      <c r="C143" s="746"/>
      <c r="D143" s="746"/>
      <c r="E143" s="746"/>
      <c r="F143" s="746"/>
      <c r="G143" s="746"/>
      <c r="H143" s="746"/>
      <c r="I143" s="746"/>
      <c r="J143" s="746"/>
      <c r="K143" s="746"/>
      <c r="L143" s="61" t="s">
        <v>265</v>
      </c>
      <c r="M143" s="41"/>
    </row>
    <row r="144" spans="1:12" s="42" customFormat="1" ht="24.75" customHeight="1" hidden="1">
      <c r="A144" s="38" t="s">
        <v>266</v>
      </c>
      <c r="B144" s="39" t="s">
        <v>267</v>
      </c>
      <c r="C144" s="39"/>
      <c r="D144" s="39"/>
      <c r="E144" s="39"/>
      <c r="F144" s="39"/>
      <c r="G144" s="39"/>
      <c r="H144" s="39"/>
      <c r="I144" s="40"/>
      <c r="J144" s="40"/>
      <c r="K144" s="40"/>
      <c r="L144" s="41"/>
    </row>
    <row r="145" spans="1:15" s="42" customFormat="1" ht="34.5" customHeight="1" hidden="1">
      <c r="A145" s="55"/>
      <c r="B145" s="748" t="s">
        <v>268</v>
      </c>
      <c r="C145" s="746"/>
      <c r="D145" s="746"/>
      <c r="E145" s="746"/>
      <c r="F145" s="746"/>
      <c r="G145" s="746"/>
      <c r="H145" s="746"/>
      <c r="I145" s="746"/>
      <c r="J145" s="746"/>
      <c r="K145" s="746"/>
      <c r="L145" s="61" t="s">
        <v>156</v>
      </c>
      <c r="M145" s="41" t="s">
        <v>232</v>
      </c>
      <c r="N145" s="41"/>
      <c r="O145" s="41"/>
    </row>
    <row r="146" spans="1:12" s="42" customFormat="1" ht="24.75" customHeight="1">
      <c r="A146" s="38" t="s">
        <v>266</v>
      </c>
      <c r="B146" s="39" t="s">
        <v>269</v>
      </c>
      <c r="C146" s="39"/>
      <c r="D146" s="39"/>
      <c r="E146" s="39"/>
      <c r="F146" s="39"/>
      <c r="G146" s="39"/>
      <c r="H146" s="39"/>
      <c r="I146" s="40"/>
      <c r="J146" s="40"/>
      <c r="K146" s="40"/>
      <c r="L146" s="41"/>
    </row>
    <row r="147" spans="1:13" s="42" customFormat="1" ht="79.5" customHeight="1">
      <c r="A147" s="78"/>
      <c r="B147" s="748" t="s">
        <v>270</v>
      </c>
      <c r="C147" s="746"/>
      <c r="D147" s="746"/>
      <c r="E147" s="746"/>
      <c r="F147" s="746"/>
      <c r="G147" s="746"/>
      <c r="H147" s="746"/>
      <c r="I147" s="746"/>
      <c r="J147" s="746"/>
      <c r="K147" s="746"/>
      <c r="L147" s="61" t="s">
        <v>271</v>
      </c>
      <c r="M147" s="41"/>
    </row>
    <row r="148" spans="1:12" s="42" customFormat="1" ht="53.25" customHeight="1">
      <c r="A148" s="55"/>
      <c r="B148" s="746" t="s">
        <v>272</v>
      </c>
      <c r="C148" s="746"/>
      <c r="D148" s="746"/>
      <c r="E148" s="746"/>
      <c r="F148" s="746"/>
      <c r="G148" s="746"/>
      <c r="H148" s="746"/>
      <c r="I148" s="746"/>
      <c r="J148" s="746"/>
      <c r="K148" s="746"/>
      <c r="L148" s="61" t="s">
        <v>271</v>
      </c>
    </row>
    <row r="149" spans="1:12" s="42" customFormat="1" ht="24.75" customHeight="1">
      <c r="A149" s="38" t="s">
        <v>273</v>
      </c>
      <c r="B149" s="39" t="s">
        <v>274</v>
      </c>
      <c r="C149" s="39"/>
      <c r="D149" s="39"/>
      <c r="E149" s="39"/>
      <c r="F149" s="39"/>
      <c r="G149" s="39"/>
      <c r="H149" s="39"/>
      <c r="I149" s="40"/>
      <c r="J149" s="40"/>
      <c r="K149" s="40"/>
      <c r="L149" s="41"/>
    </row>
    <row r="150" spans="1:12" s="42" customFormat="1" ht="19.5" customHeight="1">
      <c r="A150" s="54"/>
      <c r="B150" s="39" t="s">
        <v>275</v>
      </c>
      <c r="C150" s="39"/>
      <c r="D150" s="39"/>
      <c r="E150" s="39"/>
      <c r="F150" s="39"/>
      <c r="G150" s="39"/>
      <c r="H150" s="39"/>
      <c r="I150" s="40"/>
      <c r="J150" s="40"/>
      <c r="K150" s="40"/>
      <c r="L150" s="41" t="s">
        <v>156</v>
      </c>
    </row>
    <row r="151" spans="1:13" s="42" customFormat="1" ht="49.5" customHeight="1" hidden="1">
      <c r="A151" s="55"/>
      <c r="B151" s="715" t="s">
        <v>276</v>
      </c>
      <c r="C151" s="746"/>
      <c r="D151" s="746"/>
      <c r="E151" s="746"/>
      <c r="F151" s="746"/>
      <c r="G151" s="746"/>
      <c r="H151" s="746"/>
      <c r="I151" s="746"/>
      <c r="J151" s="746"/>
      <c r="K151" s="746"/>
      <c r="L151" s="41" t="s">
        <v>156</v>
      </c>
      <c r="M151" s="61" t="s">
        <v>277</v>
      </c>
    </row>
    <row r="152" spans="1:13" s="42" customFormat="1" ht="78.75" customHeight="1">
      <c r="A152" s="55"/>
      <c r="B152" s="715" t="s">
        <v>278</v>
      </c>
      <c r="C152" s="746"/>
      <c r="D152" s="746"/>
      <c r="E152" s="746"/>
      <c r="F152" s="746"/>
      <c r="G152" s="746"/>
      <c r="H152" s="746"/>
      <c r="I152" s="746"/>
      <c r="J152" s="746"/>
      <c r="K152" s="746"/>
      <c r="L152" s="41" t="s">
        <v>156</v>
      </c>
      <c r="M152" s="61"/>
    </row>
    <row r="153" spans="1:13" s="42" customFormat="1" ht="64.5" customHeight="1" hidden="1">
      <c r="A153" s="55"/>
      <c r="B153" s="715" t="s">
        <v>279</v>
      </c>
      <c r="C153" s="746"/>
      <c r="D153" s="746"/>
      <c r="E153" s="746"/>
      <c r="F153" s="746"/>
      <c r="G153" s="746"/>
      <c r="H153" s="746"/>
      <c r="I153" s="746"/>
      <c r="J153" s="746"/>
      <c r="K153" s="746"/>
      <c r="L153" s="41" t="s">
        <v>156</v>
      </c>
      <c r="M153" s="61"/>
    </row>
    <row r="154" spans="1:13" s="42" customFormat="1" ht="64.5" customHeight="1" hidden="1">
      <c r="A154" s="55"/>
      <c r="B154" s="60"/>
      <c r="C154" s="62"/>
      <c r="D154" s="62"/>
      <c r="E154" s="62"/>
      <c r="F154" s="62"/>
      <c r="G154" s="62"/>
      <c r="H154" s="62"/>
      <c r="I154" s="62"/>
      <c r="J154" s="62"/>
      <c r="K154" s="62"/>
      <c r="L154" s="41"/>
      <c r="M154" s="61"/>
    </row>
    <row r="155" spans="1:12" s="42" customFormat="1" ht="24.75" customHeight="1">
      <c r="A155" s="54"/>
      <c r="B155" s="85" t="s">
        <v>280</v>
      </c>
      <c r="C155" s="39"/>
      <c r="D155" s="39"/>
      <c r="E155" s="39"/>
      <c r="F155" s="39"/>
      <c r="G155" s="39"/>
      <c r="H155" s="39"/>
      <c r="I155" s="40"/>
      <c r="J155" s="40"/>
      <c r="K155" s="40"/>
      <c r="L155" s="41"/>
    </row>
    <row r="156" spans="1:13" s="42" customFormat="1" ht="93" customHeight="1">
      <c r="A156" s="55"/>
      <c r="B156" s="748" t="s">
        <v>281</v>
      </c>
      <c r="C156" s="746"/>
      <c r="D156" s="746"/>
      <c r="E156" s="746"/>
      <c r="F156" s="746"/>
      <c r="G156" s="746"/>
      <c r="H156" s="746"/>
      <c r="I156" s="746"/>
      <c r="J156" s="746"/>
      <c r="K156" s="746"/>
      <c r="L156" s="41" t="s">
        <v>156</v>
      </c>
      <c r="M156" s="61"/>
    </row>
    <row r="157" spans="1:13" s="42" customFormat="1" ht="34.5" customHeight="1" hidden="1">
      <c r="A157" s="38"/>
      <c r="B157" s="748" t="s">
        <v>282</v>
      </c>
      <c r="C157" s="746"/>
      <c r="D157" s="746"/>
      <c r="E157" s="746"/>
      <c r="F157" s="746"/>
      <c r="G157" s="746"/>
      <c r="H157" s="746"/>
      <c r="I157" s="746"/>
      <c r="J157" s="746"/>
      <c r="K157" s="746"/>
      <c r="L157" s="41" t="s">
        <v>156</v>
      </c>
      <c r="M157" s="61"/>
    </row>
    <row r="158" spans="1:12" s="42" customFormat="1" ht="24.75" customHeight="1" hidden="1">
      <c r="A158" s="54"/>
      <c r="B158" s="85" t="s">
        <v>283</v>
      </c>
      <c r="C158" s="39"/>
      <c r="D158" s="39"/>
      <c r="E158" s="39"/>
      <c r="F158" s="39"/>
      <c r="G158" s="39"/>
      <c r="H158" s="39"/>
      <c r="I158" s="40"/>
      <c r="J158" s="40"/>
      <c r="K158" s="40"/>
      <c r="L158" s="41"/>
    </row>
    <row r="159" spans="1:13" s="42" customFormat="1" ht="79.5" customHeight="1" hidden="1">
      <c r="A159" s="38"/>
      <c r="B159" s="715" t="s">
        <v>284</v>
      </c>
      <c r="C159" s="715"/>
      <c r="D159" s="715"/>
      <c r="E159" s="715"/>
      <c r="F159" s="715"/>
      <c r="G159" s="715"/>
      <c r="H159" s="715"/>
      <c r="I159" s="715"/>
      <c r="J159" s="715"/>
      <c r="K159" s="715"/>
      <c r="L159" s="41" t="s">
        <v>156</v>
      </c>
      <c r="M159" s="61"/>
    </row>
    <row r="160" spans="1:12" s="42" customFormat="1" ht="28.5" customHeight="1" hidden="1">
      <c r="A160" s="54"/>
      <c r="B160" s="85" t="s">
        <v>285</v>
      </c>
      <c r="C160" s="39"/>
      <c r="D160" s="39"/>
      <c r="E160" s="39"/>
      <c r="F160" s="39"/>
      <c r="G160" s="39"/>
      <c r="H160" s="39"/>
      <c r="I160" s="40"/>
      <c r="J160" s="40"/>
      <c r="K160" s="40"/>
      <c r="L160" s="41"/>
    </row>
    <row r="161" spans="1:14" s="42" customFormat="1" ht="34.5" customHeight="1" hidden="1">
      <c r="A161" s="38"/>
      <c r="B161" s="715" t="s">
        <v>286</v>
      </c>
      <c r="C161" s="715"/>
      <c r="D161" s="715"/>
      <c r="E161" s="715"/>
      <c r="F161" s="715"/>
      <c r="G161" s="715"/>
      <c r="H161" s="715"/>
      <c r="I161" s="715"/>
      <c r="J161" s="715"/>
      <c r="K161" s="715"/>
      <c r="L161" s="41"/>
      <c r="M161" s="61"/>
      <c r="N161" s="41"/>
    </row>
    <row r="162" spans="1:12" s="42" customFormat="1" ht="24.75" customHeight="1">
      <c r="A162" s="54"/>
      <c r="B162" s="85" t="s">
        <v>287</v>
      </c>
      <c r="C162" s="39"/>
      <c r="D162" s="39"/>
      <c r="E162" s="39"/>
      <c r="F162" s="39"/>
      <c r="G162" s="39"/>
      <c r="H162" s="39"/>
      <c r="I162" s="40"/>
      <c r="J162" s="40"/>
      <c r="K162" s="40"/>
      <c r="L162" s="41"/>
    </row>
    <row r="163" spans="1:13" s="42" customFormat="1" ht="64.5" customHeight="1">
      <c r="A163" s="38"/>
      <c r="B163" s="715" t="s">
        <v>288</v>
      </c>
      <c r="C163" s="715"/>
      <c r="D163" s="715"/>
      <c r="E163" s="715"/>
      <c r="F163" s="715"/>
      <c r="G163" s="715"/>
      <c r="H163" s="715"/>
      <c r="I163" s="715"/>
      <c r="J163" s="715"/>
      <c r="K163" s="715"/>
      <c r="L163" s="41" t="s">
        <v>156</v>
      </c>
      <c r="M163" s="61"/>
    </row>
    <row r="164" spans="1:13" s="42" customFormat="1" ht="19.5" customHeight="1">
      <c r="A164" s="38"/>
      <c r="B164" s="750" t="s">
        <v>289</v>
      </c>
      <c r="C164" s="750"/>
      <c r="D164" s="750"/>
      <c r="E164" s="750"/>
      <c r="F164" s="750"/>
      <c r="G164" s="750"/>
      <c r="H164" s="750"/>
      <c r="I164" s="750"/>
      <c r="J164" s="750"/>
      <c r="K164" s="750"/>
      <c r="L164" s="41" t="s">
        <v>156</v>
      </c>
      <c r="M164" s="61"/>
    </row>
    <row r="165" spans="1:13" s="42" customFormat="1" ht="14.25" customHeight="1">
      <c r="A165" s="38"/>
      <c r="B165" s="86"/>
      <c r="C165" s="86"/>
      <c r="D165" s="86"/>
      <c r="E165" s="86"/>
      <c r="F165" s="86"/>
      <c r="G165" s="86"/>
      <c r="H165" s="86"/>
      <c r="I165" s="86"/>
      <c r="J165" s="86"/>
      <c r="K165" s="86"/>
      <c r="L165" s="41"/>
      <c r="M165" s="61"/>
    </row>
    <row r="166" spans="1:12" s="42" customFormat="1" ht="24.75" customHeight="1">
      <c r="A166" s="38" t="s">
        <v>290</v>
      </c>
      <c r="B166" s="39" t="s">
        <v>291</v>
      </c>
      <c r="C166" s="39"/>
      <c r="D166" s="39"/>
      <c r="E166" s="39"/>
      <c r="F166" s="39"/>
      <c r="G166" s="39"/>
      <c r="H166" s="39"/>
      <c r="I166" s="40"/>
      <c r="J166" s="40"/>
      <c r="K166" s="40"/>
      <c r="L166" s="41"/>
    </row>
    <row r="167" spans="1:12" s="42" customFormat="1" ht="24.75" customHeight="1">
      <c r="A167" s="78"/>
      <c r="B167" s="39" t="s">
        <v>292</v>
      </c>
      <c r="C167" s="39"/>
      <c r="D167" s="39"/>
      <c r="E167" s="39"/>
      <c r="F167" s="39"/>
      <c r="G167" s="39"/>
      <c r="H167" s="39"/>
      <c r="I167" s="40"/>
      <c r="J167" s="40"/>
      <c r="K167" s="40"/>
      <c r="L167" s="41"/>
    </row>
    <row r="168" spans="1:12" s="42" customFormat="1" ht="82.5" customHeight="1">
      <c r="A168" s="55"/>
      <c r="B168" s="715" t="s">
        <v>293</v>
      </c>
      <c r="C168" s="715"/>
      <c r="D168" s="715"/>
      <c r="E168" s="715"/>
      <c r="F168" s="715"/>
      <c r="G168" s="715"/>
      <c r="H168" s="715"/>
      <c r="I168" s="715"/>
      <c r="J168" s="715"/>
      <c r="K168" s="715"/>
      <c r="L168" s="61" t="s">
        <v>294</v>
      </c>
    </row>
    <row r="169" spans="1:12" s="42" customFormat="1" ht="16.5" customHeight="1">
      <c r="A169" s="55"/>
      <c r="B169" s="60"/>
      <c r="C169" s="60"/>
      <c r="D169" s="60"/>
      <c r="E169" s="60"/>
      <c r="F169" s="60"/>
      <c r="G169" s="60"/>
      <c r="H169" s="60"/>
      <c r="I169" s="60"/>
      <c r="J169" s="60"/>
      <c r="K169" s="60"/>
      <c r="L169" s="61"/>
    </row>
    <row r="170" spans="1:12" s="42" customFormat="1" ht="24.75" customHeight="1">
      <c r="A170" s="78"/>
      <c r="B170" s="39" t="s">
        <v>295</v>
      </c>
      <c r="C170" s="39"/>
      <c r="D170" s="39"/>
      <c r="E170" s="39"/>
      <c r="F170" s="39"/>
      <c r="G170" s="39"/>
      <c r="H170" s="39"/>
      <c r="I170" s="40"/>
      <c r="J170" s="40"/>
      <c r="K170" s="40"/>
      <c r="L170" s="41"/>
    </row>
    <row r="171" spans="1:12" s="42" customFormat="1" ht="116.25" customHeight="1">
      <c r="A171" s="55"/>
      <c r="B171" s="715" t="s">
        <v>296</v>
      </c>
      <c r="C171" s="715"/>
      <c r="D171" s="715"/>
      <c r="E171" s="715"/>
      <c r="F171" s="715"/>
      <c r="G171" s="715"/>
      <c r="H171" s="715"/>
      <c r="I171" s="715"/>
      <c r="J171" s="715"/>
      <c r="K171" s="715"/>
      <c r="L171" s="61" t="s">
        <v>297</v>
      </c>
    </row>
    <row r="172" spans="1:12" s="42" customFormat="1" ht="36" customHeight="1">
      <c r="A172" s="55"/>
      <c r="B172" s="715" t="s">
        <v>298</v>
      </c>
      <c r="C172" s="715"/>
      <c r="D172" s="715"/>
      <c r="E172" s="715"/>
      <c r="F172" s="715"/>
      <c r="G172" s="715"/>
      <c r="H172" s="715"/>
      <c r="I172" s="715"/>
      <c r="J172" s="715"/>
      <c r="K172" s="715"/>
      <c r="L172" s="61"/>
    </row>
    <row r="173" spans="1:12" s="42" customFormat="1" ht="24.75" customHeight="1">
      <c r="A173" s="78"/>
      <c r="B173" s="39" t="s">
        <v>299</v>
      </c>
      <c r="C173" s="39"/>
      <c r="D173" s="39"/>
      <c r="E173" s="39"/>
      <c r="F173" s="39"/>
      <c r="G173" s="39"/>
      <c r="H173" s="39"/>
      <c r="I173" s="40"/>
      <c r="J173" s="40"/>
      <c r="K173" s="40"/>
      <c r="L173" s="41"/>
    </row>
    <row r="174" spans="1:12" s="42" customFormat="1" ht="61.5" customHeight="1">
      <c r="A174" s="38"/>
      <c r="B174" s="715" t="s">
        <v>300</v>
      </c>
      <c r="C174" s="715"/>
      <c r="D174" s="715"/>
      <c r="E174" s="715"/>
      <c r="F174" s="715"/>
      <c r="G174" s="715"/>
      <c r="H174" s="715"/>
      <c r="I174" s="715"/>
      <c r="J174" s="715"/>
      <c r="K174" s="715"/>
      <c r="L174" s="61"/>
    </row>
    <row r="175" spans="1:12" s="42" customFormat="1" ht="49.5" customHeight="1">
      <c r="A175" s="38"/>
      <c r="B175" s="715" t="s">
        <v>301</v>
      </c>
      <c r="C175" s="715"/>
      <c r="D175" s="715"/>
      <c r="E175" s="715"/>
      <c r="F175" s="715"/>
      <c r="G175" s="715"/>
      <c r="H175" s="715"/>
      <c r="I175" s="715"/>
      <c r="J175" s="715"/>
      <c r="K175" s="715"/>
      <c r="L175" s="61" t="s">
        <v>302</v>
      </c>
    </row>
    <row r="176" spans="1:12" s="42" customFormat="1" ht="16.5" customHeight="1">
      <c r="A176" s="38"/>
      <c r="B176" s="749" t="s">
        <v>303</v>
      </c>
      <c r="C176" s="750"/>
      <c r="D176" s="750"/>
      <c r="E176" s="750"/>
      <c r="F176" s="750"/>
      <c r="G176" s="750"/>
      <c r="H176" s="750"/>
      <c r="I176" s="750"/>
      <c r="J176" s="750"/>
      <c r="K176" s="750"/>
      <c r="L176" s="61" t="s">
        <v>304</v>
      </c>
    </row>
    <row r="177" spans="1:12" s="42" customFormat="1" ht="16.5" customHeight="1" hidden="1">
      <c r="A177" s="38"/>
      <c r="B177" s="749" t="s">
        <v>305</v>
      </c>
      <c r="C177" s="750"/>
      <c r="D177" s="750"/>
      <c r="E177" s="750"/>
      <c r="F177" s="750"/>
      <c r="G177" s="750"/>
      <c r="H177" s="750"/>
      <c r="I177" s="750"/>
      <c r="J177" s="750"/>
      <c r="K177" s="750"/>
      <c r="L177" s="61" t="s">
        <v>304</v>
      </c>
    </row>
    <row r="178" spans="1:12" s="42" customFormat="1" ht="33.75" customHeight="1">
      <c r="A178" s="38"/>
      <c r="B178" s="715" t="s">
        <v>306</v>
      </c>
      <c r="C178" s="715"/>
      <c r="D178" s="715"/>
      <c r="E178" s="715"/>
      <c r="F178" s="715"/>
      <c r="G178" s="715"/>
      <c r="H178" s="715"/>
      <c r="I178" s="715"/>
      <c r="J178" s="715"/>
      <c r="K178" s="715"/>
      <c r="L178" s="61" t="s">
        <v>304</v>
      </c>
    </row>
    <row r="179" spans="1:12" s="42" customFormat="1" ht="49.5" customHeight="1">
      <c r="A179" s="38"/>
      <c r="B179" s="715" t="s">
        <v>307</v>
      </c>
      <c r="C179" s="715"/>
      <c r="D179" s="715"/>
      <c r="E179" s="715"/>
      <c r="F179" s="715"/>
      <c r="G179" s="715"/>
      <c r="H179" s="715"/>
      <c r="I179" s="715"/>
      <c r="J179" s="715"/>
      <c r="K179" s="715"/>
      <c r="L179" s="61" t="s">
        <v>308</v>
      </c>
    </row>
    <row r="180" spans="1:12" s="42" customFormat="1" ht="24.75" customHeight="1" hidden="1">
      <c r="A180" s="78"/>
      <c r="B180" s="39" t="s">
        <v>309</v>
      </c>
      <c r="C180" s="39"/>
      <c r="D180" s="39"/>
      <c r="E180" s="39"/>
      <c r="F180" s="39"/>
      <c r="G180" s="39"/>
      <c r="H180" s="39"/>
      <c r="I180" s="40"/>
      <c r="J180" s="40"/>
      <c r="K180" s="40"/>
      <c r="L180" s="41"/>
    </row>
    <row r="181" spans="1:12" s="42" customFormat="1" ht="109.5" customHeight="1" hidden="1">
      <c r="A181" s="78"/>
      <c r="B181" s="746" t="s">
        <v>310</v>
      </c>
      <c r="C181" s="715"/>
      <c r="D181" s="715"/>
      <c r="E181" s="715"/>
      <c r="F181" s="715"/>
      <c r="G181" s="715"/>
      <c r="H181" s="715"/>
      <c r="I181" s="715"/>
      <c r="J181" s="715"/>
      <c r="K181" s="715"/>
      <c r="L181" s="61" t="s">
        <v>311</v>
      </c>
    </row>
    <row r="182" spans="1:12" s="42" customFormat="1" ht="24.75" customHeight="1" hidden="1">
      <c r="A182" s="78"/>
      <c r="B182" s="747" t="s">
        <v>312</v>
      </c>
      <c r="C182" s="747"/>
      <c r="D182" s="747"/>
      <c r="E182" s="747"/>
      <c r="F182" s="747"/>
      <c r="G182" s="747"/>
      <c r="H182" s="747"/>
      <c r="I182" s="747"/>
      <c r="J182" s="747"/>
      <c r="K182" s="747"/>
      <c r="L182" s="61" t="s">
        <v>313</v>
      </c>
    </row>
    <row r="183" spans="1:12" s="42" customFormat="1" ht="78.75" customHeight="1" hidden="1">
      <c r="A183" s="78"/>
      <c r="B183" s="748" t="s">
        <v>314</v>
      </c>
      <c r="C183" s="715"/>
      <c r="D183" s="715"/>
      <c r="E183" s="715"/>
      <c r="F183" s="715"/>
      <c r="G183" s="715"/>
      <c r="H183" s="715"/>
      <c r="I183" s="715"/>
      <c r="J183" s="715"/>
      <c r="K183" s="715"/>
      <c r="L183" s="61" t="s">
        <v>315</v>
      </c>
    </row>
    <row r="184" spans="1:12" s="42" customFormat="1" ht="63.75" customHeight="1" hidden="1">
      <c r="A184" s="78"/>
      <c r="B184" s="748" t="s">
        <v>316</v>
      </c>
      <c r="C184" s="715"/>
      <c r="D184" s="715"/>
      <c r="E184" s="715"/>
      <c r="F184" s="715"/>
      <c r="G184" s="715"/>
      <c r="H184" s="715"/>
      <c r="I184" s="715"/>
      <c r="J184" s="715"/>
      <c r="K184" s="715"/>
      <c r="L184" s="61" t="s">
        <v>315</v>
      </c>
    </row>
    <row r="185" spans="1:12" s="42" customFormat="1" ht="15" customHeight="1" hidden="1">
      <c r="A185" s="78"/>
      <c r="B185" s="715" t="s">
        <v>317</v>
      </c>
      <c r="C185" s="715"/>
      <c r="D185" s="715"/>
      <c r="E185" s="715"/>
      <c r="F185" s="715"/>
      <c r="G185" s="715"/>
      <c r="H185" s="715"/>
      <c r="I185" s="715"/>
      <c r="J185" s="715"/>
      <c r="K185" s="715"/>
      <c r="L185" s="61"/>
    </row>
    <row r="186" spans="1:12" s="42" customFormat="1" ht="12.75" customHeight="1" hidden="1">
      <c r="A186" s="78"/>
      <c r="B186" s="715" t="s">
        <v>318</v>
      </c>
      <c r="C186" s="715"/>
      <c r="D186" s="715"/>
      <c r="E186" s="715"/>
      <c r="F186" s="715"/>
      <c r="G186" s="715"/>
      <c r="H186" s="715"/>
      <c r="I186" s="715"/>
      <c r="J186" s="715"/>
      <c r="K186" s="715"/>
      <c r="L186" s="61"/>
    </row>
    <row r="187" spans="1:12" s="42" customFormat="1" ht="24.75" customHeight="1">
      <c r="A187" s="38" t="s">
        <v>319</v>
      </c>
      <c r="B187" s="39" t="s">
        <v>320</v>
      </c>
      <c r="C187" s="39"/>
      <c r="D187" s="39"/>
      <c r="E187" s="39"/>
      <c r="F187" s="39"/>
      <c r="G187" s="39"/>
      <c r="H187" s="39"/>
      <c r="I187" s="40"/>
      <c r="J187" s="40"/>
      <c r="K187" s="40"/>
      <c r="L187" s="41"/>
    </row>
    <row r="188" spans="1:12" s="42" customFormat="1" ht="64.5" customHeight="1">
      <c r="A188" s="78"/>
      <c r="B188" s="746" t="s">
        <v>321</v>
      </c>
      <c r="C188" s="746"/>
      <c r="D188" s="746"/>
      <c r="E188" s="746"/>
      <c r="F188" s="746"/>
      <c r="G188" s="746"/>
      <c r="H188" s="746"/>
      <c r="I188" s="746"/>
      <c r="J188" s="746"/>
      <c r="K188" s="746"/>
      <c r="L188" s="61" t="s">
        <v>156</v>
      </c>
    </row>
    <row r="189" spans="1:12" s="42" customFormat="1" ht="34.5" customHeight="1">
      <c r="A189" s="78"/>
      <c r="B189" s="715" t="s">
        <v>322</v>
      </c>
      <c r="C189" s="715"/>
      <c r="D189" s="715"/>
      <c r="E189" s="715"/>
      <c r="F189" s="715"/>
      <c r="G189" s="715"/>
      <c r="H189" s="715"/>
      <c r="I189" s="715"/>
      <c r="J189" s="715"/>
      <c r="K189" s="715"/>
      <c r="L189" s="41"/>
    </row>
    <row r="190" spans="1:12" s="42" customFormat="1" ht="24.75" customHeight="1">
      <c r="A190" s="38" t="s">
        <v>323</v>
      </c>
      <c r="B190" s="39" t="s">
        <v>324</v>
      </c>
      <c r="C190" s="39"/>
      <c r="D190" s="39"/>
      <c r="E190" s="39"/>
      <c r="F190" s="39"/>
      <c r="G190" s="39"/>
      <c r="H190" s="39"/>
      <c r="I190" s="40"/>
      <c r="J190" s="40"/>
      <c r="K190" s="40"/>
      <c r="L190" s="41"/>
    </row>
    <row r="191" spans="1:12" s="42" customFormat="1" ht="36" customHeight="1">
      <c r="A191" s="78"/>
      <c r="B191" s="715" t="s">
        <v>325</v>
      </c>
      <c r="C191" s="715"/>
      <c r="D191" s="715"/>
      <c r="E191" s="715"/>
      <c r="F191" s="715"/>
      <c r="G191" s="715"/>
      <c r="H191" s="715"/>
      <c r="I191" s="715"/>
      <c r="J191" s="715"/>
      <c r="K191" s="715"/>
      <c r="L191" s="61" t="s">
        <v>326</v>
      </c>
    </row>
    <row r="192" spans="1:12" s="42" customFormat="1" ht="49.5" customHeight="1">
      <c r="A192" s="78"/>
      <c r="B192" s="715" t="s">
        <v>327</v>
      </c>
      <c r="C192" s="715"/>
      <c r="D192" s="715"/>
      <c r="E192" s="715"/>
      <c r="F192" s="715"/>
      <c r="G192" s="715"/>
      <c r="H192" s="715"/>
      <c r="I192" s="715"/>
      <c r="J192" s="715"/>
      <c r="K192" s="715"/>
      <c r="L192" s="61" t="s">
        <v>326</v>
      </c>
    </row>
    <row r="193" spans="1:12" s="42" customFormat="1" ht="79.5" customHeight="1">
      <c r="A193" s="78"/>
      <c r="B193" s="715" t="s">
        <v>328</v>
      </c>
      <c r="C193" s="715"/>
      <c r="D193" s="715"/>
      <c r="E193" s="715"/>
      <c r="F193" s="715"/>
      <c r="G193" s="715"/>
      <c r="H193" s="715"/>
      <c r="I193" s="715"/>
      <c r="J193" s="715"/>
      <c r="K193" s="715"/>
      <c r="L193" s="61"/>
    </row>
    <row r="194" spans="1:12" s="42" customFormat="1" ht="96" customHeight="1" hidden="1">
      <c r="A194" s="78"/>
      <c r="B194" s="715" t="s">
        <v>329</v>
      </c>
      <c r="C194" s="715"/>
      <c r="D194" s="715"/>
      <c r="E194" s="715"/>
      <c r="F194" s="715"/>
      <c r="G194" s="715"/>
      <c r="H194" s="715"/>
      <c r="I194" s="715"/>
      <c r="J194" s="715"/>
      <c r="K194" s="715"/>
      <c r="L194" s="61"/>
    </row>
    <row r="195" spans="1:12" s="42" customFormat="1" ht="49.5" customHeight="1" hidden="1">
      <c r="A195" s="78"/>
      <c r="B195" s="715" t="s">
        <v>330</v>
      </c>
      <c r="C195" s="715"/>
      <c r="D195" s="715"/>
      <c r="E195" s="715"/>
      <c r="F195" s="715"/>
      <c r="G195" s="715"/>
      <c r="H195" s="715"/>
      <c r="I195" s="715"/>
      <c r="J195" s="715"/>
      <c r="K195" s="715"/>
      <c r="L195" s="61"/>
    </row>
    <row r="196" spans="1:12" s="42" customFormat="1" ht="79.5" customHeight="1" hidden="1">
      <c r="A196" s="78"/>
      <c r="B196" s="715" t="s">
        <v>331</v>
      </c>
      <c r="C196" s="715"/>
      <c r="D196" s="715"/>
      <c r="E196" s="715"/>
      <c r="F196" s="715"/>
      <c r="G196" s="715"/>
      <c r="H196" s="715"/>
      <c r="I196" s="715"/>
      <c r="J196" s="715"/>
      <c r="K196" s="715"/>
      <c r="L196" s="61"/>
    </row>
    <row r="197" spans="1:12" s="42" customFormat="1" ht="46.5" customHeight="1">
      <c r="A197" s="78"/>
      <c r="B197" s="715" t="s">
        <v>332</v>
      </c>
      <c r="C197" s="715"/>
      <c r="D197" s="715"/>
      <c r="E197" s="715"/>
      <c r="F197" s="715"/>
      <c r="G197" s="715"/>
      <c r="H197" s="715"/>
      <c r="I197" s="715"/>
      <c r="J197" s="715"/>
      <c r="K197" s="715"/>
      <c r="L197" s="61"/>
    </row>
    <row r="198" spans="1:12" s="42" customFormat="1" ht="21" customHeight="1">
      <c r="A198" s="78"/>
      <c r="B198" s="715" t="s">
        <v>333</v>
      </c>
      <c r="C198" s="715"/>
      <c r="D198" s="715"/>
      <c r="E198" s="715"/>
      <c r="F198" s="715"/>
      <c r="G198" s="715"/>
      <c r="H198" s="715"/>
      <c r="I198" s="715"/>
      <c r="J198" s="715"/>
      <c r="K198" s="715"/>
      <c r="L198" s="61" t="s">
        <v>334</v>
      </c>
    </row>
    <row r="199" spans="1:12" s="42" customFormat="1" ht="59.25" customHeight="1">
      <c r="A199" s="78"/>
      <c r="B199" s="744" t="s">
        <v>335</v>
      </c>
      <c r="C199" s="744"/>
      <c r="D199" s="744"/>
      <c r="E199" s="744"/>
      <c r="F199" s="744"/>
      <c r="G199" s="744"/>
      <c r="H199" s="744"/>
      <c r="I199" s="744"/>
      <c r="J199" s="744"/>
      <c r="K199" s="744"/>
      <c r="L199" s="61"/>
    </row>
    <row r="200" spans="1:12" s="42" customFormat="1" ht="24.75" customHeight="1">
      <c r="A200" s="38" t="s">
        <v>336</v>
      </c>
      <c r="B200" s="39" t="s">
        <v>337</v>
      </c>
      <c r="C200" s="39"/>
      <c r="D200" s="39"/>
      <c r="E200" s="39"/>
      <c r="F200" s="39"/>
      <c r="G200" s="39"/>
      <c r="H200" s="39"/>
      <c r="I200" s="40"/>
      <c r="J200" s="40"/>
      <c r="K200" s="40"/>
      <c r="L200" s="41"/>
    </row>
    <row r="201" spans="1:12" s="42" customFormat="1" ht="91.5" customHeight="1" hidden="1">
      <c r="A201" s="54"/>
      <c r="B201" s="715" t="s">
        <v>338</v>
      </c>
      <c r="C201" s="715"/>
      <c r="D201" s="715"/>
      <c r="E201" s="715"/>
      <c r="F201" s="715"/>
      <c r="G201" s="715"/>
      <c r="H201" s="715"/>
      <c r="I201" s="715"/>
      <c r="J201" s="715"/>
      <c r="K201" s="715"/>
      <c r="L201" s="41"/>
    </row>
    <row r="202" spans="1:12" s="42" customFormat="1" ht="20.25" customHeight="1">
      <c r="A202" s="54"/>
      <c r="B202" s="715" t="s">
        <v>339</v>
      </c>
      <c r="C202" s="715"/>
      <c r="D202" s="715"/>
      <c r="E202" s="715"/>
      <c r="F202" s="715"/>
      <c r="G202" s="715"/>
      <c r="H202" s="715"/>
      <c r="I202" s="715"/>
      <c r="J202" s="715"/>
      <c r="K202" s="715"/>
      <c r="L202" s="41"/>
    </row>
    <row r="203" spans="1:12" s="42" customFormat="1" ht="62.25" customHeight="1">
      <c r="A203" s="54"/>
      <c r="B203" s="715" t="s">
        <v>1139</v>
      </c>
      <c r="C203" s="715"/>
      <c r="D203" s="715"/>
      <c r="E203" s="715"/>
      <c r="F203" s="715"/>
      <c r="G203" s="715"/>
      <c r="H203" s="715"/>
      <c r="I203" s="715"/>
      <c r="J203" s="715"/>
      <c r="K203" s="715"/>
      <c r="L203" s="41"/>
    </row>
    <row r="204" spans="1:12" s="42" customFormat="1" ht="19.5" customHeight="1" hidden="1">
      <c r="A204" s="54"/>
      <c r="B204" s="64" t="s">
        <v>340</v>
      </c>
      <c r="C204" s="62"/>
      <c r="D204" s="60"/>
      <c r="E204" s="60"/>
      <c r="F204" s="60"/>
      <c r="G204" s="60"/>
      <c r="H204" s="60"/>
      <c r="I204" s="60"/>
      <c r="J204" s="60"/>
      <c r="K204" s="60"/>
      <c r="L204" s="41" t="s">
        <v>341</v>
      </c>
    </row>
    <row r="205" spans="1:12" s="42" customFormat="1" ht="16.5" customHeight="1" hidden="1">
      <c r="A205" s="54"/>
      <c r="B205" s="715" t="s">
        <v>342</v>
      </c>
      <c r="C205" s="715"/>
      <c r="D205" s="715"/>
      <c r="E205" s="715"/>
      <c r="F205" s="715"/>
      <c r="G205" s="715"/>
      <c r="H205" s="715"/>
      <c r="I205" s="715"/>
      <c r="J205" s="715"/>
      <c r="K205" s="715"/>
      <c r="L205" s="41"/>
    </row>
    <row r="206" spans="1:12" s="42" customFormat="1" ht="81.75" customHeight="1">
      <c r="A206" s="54"/>
      <c r="B206" s="745" t="s">
        <v>343</v>
      </c>
      <c r="C206" s="745"/>
      <c r="D206" s="745"/>
      <c r="E206" s="745"/>
      <c r="F206" s="745"/>
      <c r="G206" s="745"/>
      <c r="H206" s="745"/>
      <c r="I206" s="745"/>
      <c r="J206" s="745"/>
      <c r="K206" s="745"/>
      <c r="L206" s="41"/>
    </row>
    <row r="207" spans="1:12" s="42" customFormat="1" ht="36" customHeight="1" hidden="1">
      <c r="A207" s="54"/>
      <c r="B207" s="715" t="s">
        <v>344</v>
      </c>
      <c r="C207" s="715"/>
      <c r="D207" s="715"/>
      <c r="E207" s="715"/>
      <c r="F207" s="715"/>
      <c r="G207" s="715"/>
      <c r="H207" s="715"/>
      <c r="I207" s="715"/>
      <c r="J207" s="715"/>
      <c r="K207" s="715"/>
      <c r="L207" s="41"/>
    </row>
    <row r="208" spans="1:11" s="42" customFormat="1" ht="25.5" customHeight="1" hidden="1">
      <c r="A208" s="54"/>
      <c r="B208" s="87"/>
      <c r="C208" s="88" t="s">
        <v>345</v>
      </c>
      <c r="D208" s="88"/>
      <c r="E208" s="89" t="s">
        <v>346</v>
      </c>
      <c r="F208" s="88"/>
      <c r="G208" s="88"/>
      <c r="H208" s="88"/>
      <c r="I208" s="89" t="s">
        <v>347</v>
      </c>
      <c r="J208" s="88"/>
      <c r="K208" s="88"/>
    </row>
    <row r="209" spans="1:11" s="42" customFormat="1" ht="80.25" customHeight="1" hidden="1">
      <c r="A209" s="54"/>
      <c r="B209" s="87"/>
      <c r="C209" s="90" t="s">
        <v>348</v>
      </c>
      <c r="D209" s="91"/>
      <c r="E209" s="743" t="s">
        <v>349</v>
      </c>
      <c r="F209" s="743"/>
      <c r="G209" s="743"/>
      <c r="H209" s="91"/>
      <c r="I209" s="743" t="s">
        <v>350</v>
      </c>
      <c r="J209" s="743"/>
      <c r="K209" s="743"/>
    </row>
    <row r="210" spans="1:11" s="42" customFormat="1" ht="63.75" customHeight="1" hidden="1">
      <c r="A210" s="54"/>
      <c r="B210" s="87"/>
      <c r="C210" s="90" t="s">
        <v>351</v>
      </c>
      <c r="D210" s="91"/>
      <c r="E210" s="743" t="s">
        <v>350</v>
      </c>
      <c r="F210" s="743"/>
      <c r="G210" s="743"/>
      <c r="H210" s="91"/>
      <c r="I210" s="743" t="s">
        <v>350</v>
      </c>
      <c r="J210" s="743"/>
      <c r="K210" s="743"/>
    </row>
    <row r="211" spans="1:12" s="42" customFormat="1" ht="213" customHeight="1" hidden="1">
      <c r="A211" s="54"/>
      <c r="B211" s="87"/>
      <c r="C211" s="60"/>
      <c r="D211" s="60"/>
      <c r="E211" s="743" t="s">
        <v>352</v>
      </c>
      <c r="F211" s="743"/>
      <c r="G211" s="743"/>
      <c r="H211" s="60"/>
      <c r="L211" s="41"/>
    </row>
    <row r="212" spans="1:12" s="42" customFormat="1" ht="36" customHeight="1" hidden="1">
      <c r="A212" s="54"/>
      <c r="B212" s="87"/>
      <c r="C212" s="715" t="s">
        <v>353</v>
      </c>
      <c r="D212" s="715"/>
      <c r="E212" s="715"/>
      <c r="F212" s="715"/>
      <c r="G212" s="715"/>
      <c r="H212" s="715"/>
      <c r="I212" s="715"/>
      <c r="J212" s="715"/>
      <c r="K212" s="715"/>
      <c r="L212" s="41" t="s">
        <v>354</v>
      </c>
    </row>
    <row r="213" spans="1:12" s="42" customFormat="1" ht="25.5" customHeight="1" hidden="1">
      <c r="A213" s="54"/>
      <c r="B213" s="64" t="s">
        <v>355</v>
      </c>
      <c r="C213" s="62"/>
      <c r="D213" s="60"/>
      <c r="E213" s="60"/>
      <c r="F213" s="60"/>
      <c r="G213" s="60"/>
      <c r="H213" s="60"/>
      <c r="I213" s="60"/>
      <c r="J213" s="60"/>
      <c r="K213" s="60"/>
      <c r="L213" s="41" t="s">
        <v>356</v>
      </c>
    </row>
    <row r="214" spans="1:12" s="42" customFormat="1" ht="25.5" customHeight="1" hidden="1">
      <c r="A214" s="54"/>
      <c r="B214" s="715" t="s">
        <v>357</v>
      </c>
      <c r="C214" s="715"/>
      <c r="D214" s="715"/>
      <c r="E214" s="715"/>
      <c r="F214" s="715"/>
      <c r="G214" s="715"/>
      <c r="H214" s="715"/>
      <c r="I214" s="715"/>
      <c r="J214" s="715"/>
      <c r="K214" s="715"/>
      <c r="L214" s="41"/>
    </row>
    <row r="215" spans="1:12" s="42" customFormat="1" ht="36" customHeight="1" hidden="1">
      <c r="A215" s="54"/>
      <c r="B215" s="715" t="s">
        <v>358</v>
      </c>
      <c r="C215" s="715"/>
      <c r="D215" s="715"/>
      <c r="E215" s="715"/>
      <c r="F215" s="715"/>
      <c r="G215" s="715"/>
      <c r="H215" s="715"/>
      <c r="I215" s="715"/>
      <c r="J215" s="715"/>
      <c r="K215" s="715"/>
      <c r="L215" s="41"/>
    </row>
    <row r="216" spans="1:12" s="42" customFormat="1" ht="50.25" customHeight="1" hidden="1">
      <c r="A216" s="54"/>
      <c r="B216" s="715" t="s">
        <v>359</v>
      </c>
      <c r="C216" s="715"/>
      <c r="D216" s="715"/>
      <c r="E216" s="715"/>
      <c r="F216" s="715"/>
      <c r="G216" s="715"/>
      <c r="H216" s="715"/>
      <c r="I216" s="715"/>
      <c r="J216" s="715"/>
      <c r="K216" s="715"/>
      <c r="L216" s="41"/>
    </row>
    <row r="217" spans="1:12" s="89" customFormat="1" ht="25.5" customHeight="1" hidden="1">
      <c r="A217" s="65"/>
      <c r="B217" s="88"/>
      <c r="C217" s="88" t="s">
        <v>345</v>
      </c>
      <c r="D217" s="88"/>
      <c r="E217" s="89" t="s">
        <v>347</v>
      </c>
      <c r="F217" s="88"/>
      <c r="G217" s="88"/>
      <c r="H217" s="88"/>
      <c r="I217" s="89" t="s">
        <v>346</v>
      </c>
      <c r="J217" s="88"/>
      <c r="K217" s="88"/>
      <c r="L217" s="75"/>
    </row>
    <row r="218" spans="1:12" s="50" customFormat="1" ht="78" customHeight="1" hidden="1">
      <c r="A218" s="66"/>
      <c r="B218" s="91"/>
      <c r="C218" s="90" t="s">
        <v>348</v>
      </c>
      <c r="D218" s="91"/>
      <c r="E218" s="743" t="s">
        <v>350</v>
      </c>
      <c r="F218" s="743"/>
      <c r="G218" s="743"/>
      <c r="H218" s="91"/>
      <c r="I218" s="743" t="s">
        <v>349</v>
      </c>
      <c r="J218" s="743"/>
      <c r="K218" s="743"/>
      <c r="L218" s="53"/>
    </row>
    <row r="219" spans="1:12" s="50" customFormat="1" ht="63" customHeight="1" hidden="1">
      <c r="A219" s="66"/>
      <c r="B219" s="91"/>
      <c r="C219" s="90" t="s">
        <v>351</v>
      </c>
      <c r="D219" s="91"/>
      <c r="E219" s="743" t="s">
        <v>350</v>
      </c>
      <c r="F219" s="743"/>
      <c r="G219" s="743"/>
      <c r="H219" s="91"/>
      <c r="I219" s="743" t="s">
        <v>350</v>
      </c>
      <c r="J219" s="743"/>
      <c r="K219" s="743"/>
      <c r="L219" s="53"/>
    </row>
    <row r="220" spans="1:12" s="42" customFormat="1" ht="212.25" customHeight="1" hidden="1">
      <c r="A220" s="54"/>
      <c r="B220" s="60"/>
      <c r="C220" s="60"/>
      <c r="D220" s="60"/>
      <c r="E220" s="60"/>
      <c r="F220" s="60"/>
      <c r="G220" s="60"/>
      <c r="H220" s="60"/>
      <c r="I220" s="743" t="s">
        <v>352</v>
      </c>
      <c r="J220" s="743"/>
      <c r="K220" s="743"/>
      <c r="L220" s="41"/>
    </row>
    <row r="221" spans="1:12" s="42" customFormat="1" ht="33" customHeight="1" hidden="1">
      <c r="A221" s="54"/>
      <c r="B221" s="60"/>
      <c r="C221" s="715" t="s">
        <v>360</v>
      </c>
      <c r="D221" s="715"/>
      <c r="E221" s="715"/>
      <c r="F221" s="715"/>
      <c r="G221" s="715"/>
      <c r="H221" s="715"/>
      <c r="I221" s="715"/>
      <c r="J221" s="715"/>
      <c r="K221" s="715"/>
      <c r="L221" s="41" t="s">
        <v>354</v>
      </c>
    </row>
    <row r="222" spans="1:19" s="42" customFormat="1" ht="9" customHeight="1" hidden="1">
      <c r="A222" s="63"/>
      <c r="B222" s="715"/>
      <c r="C222" s="715"/>
      <c r="D222" s="715"/>
      <c r="E222" s="715"/>
      <c r="F222" s="715"/>
      <c r="G222" s="715"/>
      <c r="H222" s="715"/>
      <c r="I222" s="715"/>
      <c r="J222" s="715"/>
      <c r="K222" s="715"/>
      <c r="L222" s="60"/>
      <c r="M222" s="60"/>
      <c r="N222" s="60"/>
      <c r="O222" s="60"/>
      <c r="P222" s="60"/>
      <c r="Q222" s="60"/>
      <c r="R222" s="60"/>
      <c r="S222" s="60"/>
    </row>
    <row r="223" spans="1:12" s="41" customFormat="1" ht="24.75" customHeight="1" hidden="1">
      <c r="A223" s="38" t="s">
        <v>361</v>
      </c>
      <c r="B223" s="39" t="s">
        <v>362</v>
      </c>
      <c r="C223" s="39"/>
      <c r="D223" s="39"/>
      <c r="E223" s="39"/>
      <c r="F223" s="39"/>
      <c r="G223" s="39"/>
      <c r="H223" s="39"/>
      <c r="I223" s="40"/>
      <c r="J223" s="40"/>
      <c r="K223" s="40"/>
      <c r="L223" s="41" t="s">
        <v>363</v>
      </c>
    </row>
    <row r="224" spans="1:11" s="41" customFormat="1" ht="24.75" customHeight="1">
      <c r="A224" s="38" t="s">
        <v>364</v>
      </c>
      <c r="B224" s="39" t="s">
        <v>362</v>
      </c>
      <c r="C224" s="39"/>
      <c r="D224" s="39"/>
      <c r="E224" s="39"/>
      <c r="F224" s="39"/>
      <c r="G224" s="39"/>
      <c r="H224" s="39"/>
      <c r="I224" s="40"/>
      <c r="J224" s="40"/>
      <c r="K224" s="40"/>
    </row>
    <row r="225" spans="1:11" s="41" customFormat="1" ht="19.5" customHeight="1">
      <c r="A225" s="38"/>
      <c r="B225" s="740" t="s">
        <v>365</v>
      </c>
      <c r="C225" s="741"/>
      <c r="D225" s="741"/>
      <c r="E225" s="741"/>
      <c r="F225" s="741"/>
      <c r="G225" s="741"/>
      <c r="H225" s="741"/>
      <c r="I225" s="741"/>
      <c r="J225" s="741"/>
      <c r="K225" s="741"/>
    </row>
    <row r="226" spans="1:12" s="42" customFormat="1" ht="38.25" customHeight="1">
      <c r="A226" s="54"/>
      <c r="B226" s="715" t="s">
        <v>366</v>
      </c>
      <c r="C226" s="715"/>
      <c r="D226" s="715"/>
      <c r="E226" s="715"/>
      <c r="F226" s="715"/>
      <c r="G226" s="715"/>
      <c r="H226" s="715"/>
      <c r="I226" s="715"/>
      <c r="J226" s="715"/>
      <c r="K226" s="715"/>
      <c r="L226" s="41"/>
    </row>
    <row r="227" spans="1:12" s="42" customFormat="1" ht="93" customHeight="1">
      <c r="A227" s="54"/>
      <c r="B227" s="742" t="s">
        <v>367</v>
      </c>
      <c r="C227" s="742"/>
      <c r="D227" s="742"/>
      <c r="E227" s="742"/>
      <c r="F227" s="742"/>
      <c r="G227" s="742"/>
      <c r="H227" s="742"/>
      <c r="I227" s="742"/>
      <c r="J227" s="742"/>
      <c r="K227" s="742"/>
      <c r="L227" s="41"/>
    </row>
    <row r="228" spans="1:12" s="42" customFormat="1" ht="63" customHeight="1">
      <c r="A228" s="54"/>
      <c r="B228" s="742" t="s">
        <v>368</v>
      </c>
      <c r="C228" s="742"/>
      <c r="D228" s="742"/>
      <c r="E228" s="742"/>
      <c r="F228" s="742"/>
      <c r="G228" s="742"/>
      <c r="H228" s="742"/>
      <c r="I228" s="742"/>
      <c r="J228" s="742"/>
      <c r="K228" s="742"/>
      <c r="L228" s="41"/>
    </row>
    <row r="229" spans="1:11" s="41" customFormat="1" ht="18.75" customHeight="1">
      <c r="A229" s="38"/>
      <c r="B229" s="740" t="s">
        <v>369</v>
      </c>
      <c r="C229" s="741"/>
      <c r="D229" s="741"/>
      <c r="E229" s="741"/>
      <c r="F229" s="741"/>
      <c r="G229" s="741"/>
      <c r="H229" s="741"/>
      <c r="I229" s="741"/>
      <c r="J229" s="741"/>
      <c r="K229" s="741"/>
    </row>
    <row r="230" spans="1:12" s="42" customFormat="1" ht="30" customHeight="1">
      <c r="A230" s="54"/>
      <c r="B230" s="715" t="s">
        <v>370</v>
      </c>
      <c r="C230" s="715"/>
      <c r="D230" s="715"/>
      <c r="E230" s="715"/>
      <c r="F230" s="715"/>
      <c r="G230" s="715"/>
      <c r="H230" s="715"/>
      <c r="I230" s="715"/>
      <c r="J230" s="715"/>
      <c r="K230" s="715"/>
      <c r="L230" s="41"/>
    </row>
    <row r="231" spans="1:12" s="42" customFormat="1" ht="96.75" customHeight="1">
      <c r="A231" s="54"/>
      <c r="B231" s="742" t="s">
        <v>371</v>
      </c>
      <c r="C231" s="742"/>
      <c r="D231" s="742"/>
      <c r="E231" s="742"/>
      <c r="F231" s="742"/>
      <c r="G231" s="742"/>
      <c r="H231" s="742"/>
      <c r="I231" s="742"/>
      <c r="J231" s="742"/>
      <c r="K231" s="742"/>
      <c r="L231" s="41"/>
    </row>
    <row r="232" spans="1:12" s="42" customFormat="1" ht="95.25" customHeight="1">
      <c r="A232" s="54"/>
      <c r="B232" s="715" t="s">
        <v>372</v>
      </c>
      <c r="C232" s="715"/>
      <c r="D232" s="715"/>
      <c r="E232" s="715"/>
      <c r="F232" s="715"/>
      <c r="G232" s="715"/>
      <c r="H232" s="715"/>
      <c r="I232" s="715"/>
      <c r="J232" s="715"/>
      <c r="K232" s="715"/>
      <c r="L232" s="41"/>
    </row>
    <row r="233" spans="1:11" s="41" customFormat="1" ht="24.75" customHeight="1">
      <c r="A233" s="38" t="s">
        <v>373</v>
      </c>
      <c r="B233" s="39" t="s">
        <v>374</v>
      </c>
      <c r="C233" s="39"/>
      <c r="D233" s="39"/>
      <c r="E233" s="39"/>
      <c r="F233" s="39"/>
      <c r="G233" s="39"/>
      <c r="H233" s="39"/>
      <c r="I233" s="40"/>
      <c r="J233" s="40"/>
      <c r="K233" s="40"/>
    </row>
    <row r="234" spans="1:11" s="41" customFormat="1" ht="16.5" customHeight="1">
      <c r="A234" s="38"/>
      <c r="B234" s="740" t="s">
        <v>375</v>
      </c>
      <c r="C234" s="741"/>
      <c r="D234" s="741"/>
      <c r="E234" s="741"/>
      <c r="F234" s="741"/>
      <c r="G234" s="741"/>
      <c r="H234" s="741"/>
      <c r="I234" s="741"/>
      <c r="J234" s="741"/>
      <c r="K234" s="741"/>
    </row>
    <row r="235" spans="1:12" s="42" customFormat="1" ht="68.25" customHeight="1">
      <c r="A235" s="54"/>
      <c r="B235" s="715" t="s">
        <v>376</v>
      </c>
      <c r="C235" s="715"/>
      <c r="D235" s="715"/>
      <c r="E235" s="715"/>
      <c r="F235" s="715"/>
      <c r="G235" s="715"/>
      <c r="H235" s="715"/>
      <c r="I235" s="715"/>
      <c r="J235" s="715"/>
      <c r="K235" s="715"/>
      <c r="L235" s="41"/>
    </row>
    <row r="236" spans="1:12" s="42" customFormat="1" ht="38.25" customHeight="1">
      <c r="A236" s="55"/>
      <c r="B236" s="737" t="s">
        <v>377</v>
      </c>
      <c r="C236" s="738"/>
      <c r="D236" s="738"/>
      <c r="E236" s="738"/>
      <c r="F236" s="738"/>
      <c r="G236" s="738"/>
      <c r="H236" s="738"/>
      <c r="I236" s="738"/>
      <c r="J236" s="738"/>
      <c r="K236" s="738"/>
      <c r="L236" s="41"/>
    </row>
    <row r="237" spans="1:12" s="42" customFormat="1" ht="39" customHeight="1">
      <c r="A237" s="55"/>
      <c r="B237" s="737" t="s">
        <v>378</v>
      </c>
      <c r="C237" s="738"/>
      <c r="D237" s="738"/>
      <c r="E237" s="738"/>
      <c r="F237" s="738"/>
      <c r="G237" s="738"/>
      <c r="H237" s="738"/>
      <c r="I237" s="738"/>
      <c r="J237" s="738"/>
      <c r="K237" s="738"/>
      <c r="L237" s="41"/>
    </row>
    <row r="238" spans="1:11" s="41" customFormat="1" ht="16.5" customHeight="1">
      <c r="A238" s="38"/>
      <c r="B238" s="740" t="s">
        <v>379</v>
      </c>
      <c r="C238" s="741"/>
      <c r="D238" s="741"/>
      <c r="E238" s="741"/>
      <c r="F238" s="741"/>
      <c r="G238" s="741"/>
      <c r="H238" s="741"/>
      <c r="I238" s="741"/>
      <c r="J238" s="741"/>
      <c r="K238" s="741"/>
    </row>
    <row r="239" spans="1:12" s="42" customFormat="1" ht="63" customHeight="1">
      <c r="A239" s="54"/>
      <c r="B239" s="715" t="s">
        <v>380</v>
      </c>
      <c r="C239" s="715"/>
      <c r="D239" s="715"/>
      <c r="E239" s="715"/>
      <c r="F239" s="715"/>
      <c r="G239" s="715"/>
      <c r="H239" s="715"/>
      <c r="I239" s="715"/>
      <c r="J239" s="715"/>
      <c r="K239" s="715"/>
      <c r="L239" s="41"/>
    </row>
    <row r="240" spans="1:12" s="42" customFormat="1" ht="35.25" customHeight="1">
      <c r="A240" s="55"/>
      <c r="B240" s="737" t="s">
        <v>381</v>
      </c>
      <c r="C240" s="738"/>
      <c r="D240" s="738"/>
      <c r="E240" s="738"/>
      <c r="F240" s="738"/>
      <c r="G240" s="738"/>
      <c r="H240" s="738"/>
      <c r="I240" s="738"/>
      <c r="J240" s="738"/>
      <c r="K240" s="738"/>
      <c r="L240" s="41"/>
    </row>
    <row r="241" spans="1:12" s="42" customFormat="1" ht="24" customHeight="1">
      <c r="A241" s="55"/>
      <c r="B241" s="719" t="s">
        <v>382</v>
      </c>
      <c r="C241" s="739"/>
      <c r="D241" s="739"/>
      <c r="E241" s="739"/>
      <c r="F241" s="739"/>
      <c r="G241" s="739"/>
      <c r="H241" s="739"/>
      <c r="I241" s="739"/>
      <c r="J241" s="739"/>
      <c r="K241" s="739"/>
      <c r="L241" s="41"/>
    </row>
    <row r="242" spans="1:12" s="42" customFormat="1" ht="24" customHeight="1">
      <c r="A242" s="55"/>
      <c r="B242" s="46"/>
      <c r="C242" s="92"/>
      <c r="D242" s="92"/>
      <c r="E242" s="92"/>
      <c r="F242" s="92"/>
      <c r="G242" s="92"/>
      <c r="H242" s="92"/>
      <c r="I242" s="92"/>
      <c r="J242" s="92"/>
      <c r="K242" s="92"/>
      <c r="L242" s="41"/>
    </row>
    <row r="243" spans="1:12" s="42" customFormat="1" ht="12" customHeight="1">
      <c r="A243" s="55"/>
      <c r="B243" s="46"/>
      <c r="C243" s="92"/>
      <c r="D243" s="92"/>
      <c r="E243" s="92"/>
      <c r="F243" s="92"/>
      <c r="G243" s="92"/>
      <c r="H243" s="92"/>
      <c r="I243" s="92"/>
      <c r="J243" s="92"/>
      <c r="K243" s="92"/>
      <c r="L243" s="41"/>
    </row>
    <row r="244" spans="1:11" s="41" customFormat="1" ht="16.5" customHeight="1">
      <c r="A244" s="38"/>
      <c r="B244" s="740" t="s">
        <v>383</v>
      </c>
      <c r="C244" s="741"/>
      <c r="D244" s="741"/>
      <c r="E244" s="741"/>
      <c r="F244" s="741"/>
      <c r="G244" s="741"/>
      <c r="H244" s="741"/>
      <c r="I244" s="741"/>
      <c r="J244" s="741"/>
      <c r="K244" s="741"/>
    </row>
    <row r="245" spans="1:12" s="42" customFormat="1" ht="61.5" customHeight="1">
      <c r="A245" s="54"/>
      <c r="B245" s="715" t="s">
        <v>384</v>
      </c>
      <c r="C245" s="715"/>
      <c r="D245" s="715"/>
      <c r="E245" s="715"/>
      <c r="F245" s="715"/>
      <c r="G245" s="715"/>
      <c r="H245" s="715"/>
      <c r="I245" s="715"/>
      <c r="J245" s="715"/>
      <c r="K245" s="715"/>
      <c r="L245" s="41"/>
    </row>
    <row r="246" spans="1:12" s="42" customFormat="1" ht="38.25" customHeight="1">
      <c r="A246" s="54"/>
      <c r="B246" s="60"/>
      <c r="C246" s="60"/>
      <c r="D246" s="60"/>
      <c r="E246" s="60"/>
      <c r="F246" s="60"/>
      <c r="G246" s="60"/>
      <c r="H246" s="60"/>
      <c r="I246" s="60"/>
      <c r="J246" s="60"/>
      <c r="K246" s="60"/>
      <c r="L246" s="41"/>
    </row>
    <row r="247" spans="1:12" s="42" customFormat="1" ht="35.25" customHeight="1">
      <c r="A247" s="722" t="s">
        <v>385</v>
      </c>
      <c r="B247" s="722"/>
      <c r="C247" s="722"/>
      <c r="D247" s="722"/>
      <c r="E247" s="722"/>
      <c r="F247" s="722"/>
      <c r="G247" s="722"/>
      <c r="H247" s="722"/>
      <c r="I247" s="722"/>
      <c r="J247" s="722"/>
      <c r="K247" s="722"/>
      <c r="L247" s="41"/>
    </row>
    <row r="248" spans="1:12" s="42" customFormat="1" ht="30" customHeight="1">
      <c r="A248" s="38" t="s">
        <v>108</v>
      </c>
      <c r="B248" s="39" t="s">
        <v>386</v>
      </c>
      <c r="C248" s="39"/>
      <c r="D248" s="39"/>
      <c r="E248" s="39"/>
      <c r="F248" s="39"/>
      <c r="G248" s="39"/>
      <c r="H248" s="39"/>
      <c r="I248" s="322" t="s">
        <v>906</v>
      </c>
      <c r="J248" s="322"/>
      <c r="K248" s="322" t="s">
        <v>902</v>
      </c>
      <c r="L248" s="41"/>
    </row>
    <row r="249" spans="1:11" s="81" customFormat="1" ht="19.5" customHeight="1">
      <c r="A249" s="38"/>
      <c r="B249" s="39" t="s">
        <v>57</v>
      </c>
      <c r="C249" s="39"/>
      <c r="D249" s="39"/>
      <c r="E249" s="39"/>
      <c r="F249" s="39"/>
      <c r="G249" s="39"/>
      <c r="H249" s="39"/>
      <c r="I249" s="24">
        <f>I250+I251+I255</f>
        <v>869240742</v>
      </c>
      <c r="J249" s="24"/>
      <c r="K249" s="24">
        <f>K250+K251+K255</f>
        <v>19192385331</v>
      </c>
    </row>
    <row r="250" spans="1:12" s="42" customFormat="1" ht="15.75" customHeight="1">
      <c r="A250" s="55"/>
      <c r="B250" s="44" t="s">
        <v>387</v>
      </c>
      <c r="D250" s="44"/>
      <c r="E250" s="44"/>
      <c r="F250" s="44"/>
      <c r="G250" s="44"/>
      <c r="H250" s="44"/>
      <c r="I250" s="649">
        <v>12483648</v>
      </c>
      <c r="J250" s="36"/>
      <c r="K250" s="36">
        <v>2418</v>
      </c>
      <c r="L250" s="41"/>
    </row>
    <row r="251" spans="1:12" s="42" customFormat="1" ht="15.75" customHeight="1">
      <c r="A251" s="55"/>
      <c r="B251" s="44" t="s">
        <v>388</v>
      </c>
      <c r="D251" s="44"/>
      <c r="E251" s="44"/>
      <c r="F251" s="44"/>
      <c r="G251" s="44"/>
      <c r="H251" s="44"/>
      <c r="I251" s="36">
        <f>SUM(I252:I254)</f>
        <v>856757094</v>
      </c>
      <c r="J251" s="36"/>
      <c r="K251" s="36">
        <f>SUM(K252:K254)</f>
        <v>19192382913</v>
      </c>
      <c r="L251" s="41"/>
    </row>
    <row r="252" spans="1:12" s="42" customFormat="1" ht="15.75" customHeight="1">
      <c r="A252" s="55"/>
      <c r="B252" s="44"/>
      <c r="C252" s="94" t="s">
        <v>389</v>
      </c>
      <c r="D252" s="44"/>
      <c r="E252" s="44"/>
      <c r="F252" s="44"/>
      <c r="G252" s="44"/>
      <c r="H252" s="44"/>
      <c r="I252" s="649">
        <v>355053719</v>
      </c>
      <c r="J252" s="95"/>
      <c r="K252" s="95">
        <v>18152018466</v>
      </c>
      <c r="L252" s="41"/>
    </row>
    <row r="253" spans="1:12" s="42" customFormat="1" ht="15.75" customHeight="1">
      <c r="A253" s="55"/>
      <c r="B253" s="44"/>
      <c r="C253" s="94" t="s">
        <v>390</v>
      </c>
      <c r="D253" s="44"/>
      <c r="E253" s="44"/>
      <c r="F253" s="44"/>
      <c r="G253" s="96"/>
      <c r="H253" s="44"/>
      <c r="I253" s="95">
        <f>507949714-18894357</f>
        <v>489055357</v>
      </c>
      <c r="J253" s="95"/>
      <c r="K253" s="95">
        <v>1027716429</v>
      </c>
      <c r="L253" s="41"/>
    </row>
    <row r="254" spans="1:12" s="42" customFormat="1" ht="15.75" customHeight="1">
      <c r="A254" s="55"/>
      <c r="B254" s="44"/>
      <c r="C254" s="94" t="s">
        <v>391</v>
      </c>
      <c r="D254" s="44"/>
      <c r="E254" s="44"/>
      <c r="F254" s="44"/>
      <c r="G254" s="97"/>
      <c r="H254" s="44"/>
      <c r="I254" s="93">
        <v>12648018</v>
      </c>
      <c r="J254" s="95"/>
      <c r="K254" s="95">
        <v>12648018</v>
      </c>
      <c r="L254" s="41"/>
    </row>
    <row r="255" spans="1:12" s="42" customFormat="1" ht="15.75" customHeight="1">
      <c r="A255" s="55"/>
      <c r="B255" s="44"/>
      <c r="C255" s="44" t="s">
        <v>392</v>
      </c>
      <c r="D255" s="44"/>
      <c r="E255" s="44"/>
      <c r="F255" s="44"/>
      <c r="G255" s="44"/>
      <c r="H255" s="44"/>
      <c r="I255" s="36"/>
      <c r="J255" s="36"/>
      <c r="K255" s="36"/>
      <c r="L255" s="41"/>
    </row>
    <row r="256" spans="1:11" s="81" customFormat="1" ht="19.5" customHeight="1">
      <c r="A256" s="38"/>
      <c r="B256" s="39" t="s">
        <v>393</v>
      </c>
      <c r="C256" s="39"/>
      <c r="D256" s="39"/>
      <c r="E256" s="39"/>
      <c r="F256" s="39"/>
      <c r="G256" s="39"/>
      <c r="H256" s="39"/>
      <c r="I256" s="24">
        <f>SUM(I257:I257)</f>
        <v>0</v>
      </c>
      <c r="J256" s="24"/>
      <c r="K256" s="24">
        <f>SUM(K257:K257)</f>
        <v>6566257724</v>
      </c>
    </row>
    <row r="257" spans="1:12" s="42" customFormat="1" ht="15.75" customHeight="1">
      <c r="A257" s="55"/>
      <c r="B257" s="44"/>
      <c r="C257" s="94" t="s">
        <v>1193</v>
      </c>
      <c r="D257" s="44"/>
      <c r="E257" s="44"/>
      <c r="F257" s="44"/>
      <c r="G257" s="44"/>
      <c r="H257" s="44"/>
      <c r="I257" s="36"/>
      <c r="J257" s="36"/>
      <c r="K257" s="95">
        <v>6566257724</v>
      </c>
      <c r="L257" s="41"/>
    </row>
    <row r="258" spans="1:13" s="42" customFormat="1" ht="21" customHeight="1" thickBot="1">
      <c r="A258" s="67"/>
      <c r="B258" s="39"/>
      <c r="C258" s="39" t="s">
        <v>28</v>
      </c>
      <c r="D258" s="57"/>
      <c r="E258" s="57"/>
      <c r="F258" s="57"/>
      <c r="G258" s="57"/>
      <c r="H258" s="57"/>
      <c r="I258" s="98">
        <f>I256+I249</f>
        <v>869240742</v>
      </c>
      <c r="J258" s="99"/>
      <c r="K258" s="98">
        <f>K256+K249</f>
        <v>25758643055</v>
      </c>
      <c r="L258" s="100">
        <f>I258-'[1]CDKT '!I10</f>
        <v>-1989214647</v>
      </c>
      <c r="M258" s="100">
        <f>K258-'[1]CDKT '!K10</f>
        <v>9993889051</v>
      </c>
    </row>
    <row r="259" spans="1:13" s="42" customFormat="1" ht="21" customHeight="1" thickTop="1">
      <c r="A259" s="67"/>
      <c r="B259" s="39"/>
      <c r="C259" s="39"/>
      <c r="D259" s="57"/>
      <c r="E259" s="57"/>
      <c r="F259" s="57"/>
      <c r="G259" s="57"/>
      <c r="H259" s="57"/>
      <c r="I259" s="24"/>
      <c r="J259" s="99"/>
      <c r="K259" s="24"/>
      <c r="L259" s="100"/>
      <c r="M259" s="100"/>
    </row>
    <row r="260" spans="1:12" s="42" customFormat="1" ht="30" customHeight="1">
      <c r="A260" s="54" t="s">
        <v>119</v>
      </c>
      <c r="B260" s="39" t="s">
        <v>58</v>
      </c>
      <c r="C260" s="39"/>
      <c r="D260" s="39"/>
      <c r="E260" s="39"/>
      <c r="F260" s="39"/>
      <c r="G260" s="39"/>
      <c r="H260" s="39"/>
      <c r="I260" s="322" t="s">
        <v>906</v>
      </c>
      <c r="J260" s="322"/>
      <c r="K260" s="322" t="s">
        <v>902</v>
      </c>
      <c r="L260" s="41"/>
    </row>
    <row r="261" spans="1:12" s="42" customFormat="1" ht="19.5" customHeight="1">
      <c r="A261" s="54"/>
      <c r="B261" s="44" t="s">
        <v>16</v>
      </c>
      <c r="C261" s="39"/>
      <c r="D261" s="39"/>
      <c r="E261" s="39"/>
      <c r="F261" s="39"/>
      <c r="G261" s="39"/>
      <c r="H261" s="39"/>
      <c r="I261" s="36">
        <f>I262</f>
        <v>8961631484</v>
      </c>
      <c r="J261" s="24"/>
      <c r="K261" s="95">
        <f>K262</f>
        <v>6014142088</v>
      </c>
      <c r="L261" s="41"/>
    </row>
    <row r="262" spans="1:12" s="69" customFormat="1" ht="19.5" customHeight="1">
      <c r="A262" s="76"/>
      <c r="B262" s="57"/>
      <c r="C262" s="57" t="s">
        <v>394</v>
      </c>
      <c r="D262" s="57"/>
      <c r="E262" s="57"/>
      <c r="F262" s="57"/>
      <c r="G262" s="57"/>
      <c r="H262" s="57"/>
      <c r="I262" s="650">
        <v>8961631484</v>
      </c>
      <c r="J262" s="95"/>
      <c r="K262" s="95">
        <v>6014142088</v>
      </c>
      <c r="L262" s="68"/>
    </row>
    <row r="263" spans="1:13" s="42" customFormat="1" ht="21" customHeight="1" thickBot="1">
      <c r="A263" s="67"/>
      <c r="B263" s="39"/>
      <c r="C263" s="39" t="s">
        <v>28</v>
      </c>
      <c r="D263" s="57"/>
      <c r="E263" s="57"/>
      <c r="F263" s="57"/>
      <c r="G263" s="57"/>
      <c r="H263" s="57"/>
      <c r="I263" s="101">
        <f>I261</f>
        <v>8961631484</v>
      </c>
      <c r="J263" s="99"/>
      <c r="K263" s="98">
        <f>K261</f>
        <v>6014142088</v>
      </c>
      <c r="L263" s="100">
        <f>I263-'[1]CDKT '!I14</f>
        <v>235671484</v>
      </c>
      <c r="M263" s="100">
        <f>K263-'[1]CDKT '!K14</f>
        <v>-1511817912</v>
      </c>
    </row>
    <row r="264" spans="1:12" s="42" customFormat="1" ht="19.5" customHeight="1" hidden="1">
      <c r="A264" s="54"/>
      <c r="B264" s="39"/>
      <c r="C264" s="39"/>
      <c r="D264" s="39"/>
      <c r="E264" s="730" t="str">
        <f>'[1]TTC'!D14</f>
        <v>30/09/2012</v>
      </c>
      <c r="F264" s="730"/>
      <c r="G264" s="730"/>
      <c r="H264" s="57"/>
      <c r="I264" s="733" t="str">
        <f>'[1]TTC'!D13</f>
        <v>01/07/2012</v>
      </c>
      <c r="J264" s="733"/>
      <c r="K264" s="733"/>
      <c r="L264" s="61" t="s">
        <v>395</v>
      </c>
    </row>
    <row r="265" spans="1:12" s="42" customFormat="1" ht="19.5" customHeight="1" hidden="1">
      <c r="A265" s="54"/>
      <c r="B265" s="39"/>
      <c r="C265" s="39"/>
      <c r="D265" s="39"/>
      <c r="E265" s="102" t="s">
        <v>396</v>
      </c>
      <c r="F265" s="103"/>
      <c r="G265" s="102" t="s">
        <v>397</v>
      </c>
      <c r="H265" s="104"/>
      <c r="I265" s="105" t="s">
        <v>396</v>
      </c>
      <c r="J265" s="106"/>
      <c r="K265" s="105" t="s">
        <v>397</v>
      </c>
      <c r="L265" s="41"/>
    </row>
    <row r="266" spans="1:12" s="42" customFormat="1" ht="15.75" customHeight="1" hidden="1">
      <c r="A266" s="55"/>
      <c r="B266" s="44" t="s">
        <v>398</v>
      </c>
      <c r="C266" s="44"/>
      <c r="D266" s="44"/>
      <c r="E266" s="44"/>
      <c r="F266" s="44"/>
      <c r="G266" s="44"/>
      <c r="H266" s="44"/>
      <c r="I266" s="36"/>
      <c r="J266" s="36"/>
      <c r="K266" s="36"/>
      <c r="L266" s="61" t="s">
        <v>399</v>
      </c>
    </row>
    <row r="267" spans="1:11" s="68" customFormat="1" ht="15.75" customHeight="1" hidden="1">
      <c r="A267" s="67"/>
      <c r="B267" s="57"/>
      <c r="C267" s="57" t="s">
        <v>400</v>
      </c>
      <c r="D267" s="57"/>
      <c r="E267" s="57"/>
      <c r="F267" s="57"/>
      <c r="G267" s="57"/>
      <c r="H267" s="57"/>
      <c r="I267" s="95"/>
      <c r="J267" s="95"/>
      <c r="K267" s="95"/>
    </row>
    <row r="268" spans="1:12" s="42" customFormat="1" ht="15.75" customHeight="1" hidden="1">
      <c r="A268" s="55"/>
      <c r="B268" s="44" t="s">
        <v>401</v>
      </c>
      <c r="C268" s="44"/>
      <c r="D268" s="44"/>
      <c r="E268" s="44"/>
      <c r="F268" s="44"/>
      <c r="G268" s="44"/>
      <c r="H268" s="44"/>
      <c r="I268" s="36"/>
      <c r="J268" s="36"/>
      <c r="K268" s="36"/>
      <c r="L268" s="41"/>
    </row>
    <row r="269" spans="1:12" s="42" customFormat="1" ht="15.75" customHeight="1" hidden="1">
      <c r="A269" s="55"/>
      <c r="B269" s="44"/>
      <c r="C269" s="57" t="s">
        <v>400</v>
      </c>
      <c r="D269" s="44"/>
      <c r="E269" s="44"/>
      <c r="F269" s="44"/>
      <c r="G269" s="44"/>
      <c r="H269" s="44"/>
      <c r="I269" s="36"/>
      <c r="J269" s="36"/>
      <c r="K269" s="36"/>
      <c r="L269" s="41"/>
    </row>
    <row r="270" spans="1:12" s="42" customFormat="1" ht="30" customHeight="1" hidden="1">
      <c r="A270" s="55"/>
      <c r="B270" s="734" t="s">
        <v>402</v>
      </c>
      <c r="C270" s="734"/>
      <c r="D270" s="107"/>
      <c r="E270" s="107"/>
      <c r="F270" s="107"/>
      <c r="G270" s="107"/>
      <c r="H270" s="44"/>
      <c r="I270" s="36"/>
      <c r="J270" s="36"/>
      <c r="K270" s="36"/>
      <c r="L270" s="61" t="s">
        <v>403</v>
      </c>
    </row>
    <row r="271" spans="1:13" s="42" customFormat="1" ht="21" customHeight="1" hidden="1">
      <c r="A271" s="108"/>
      <c r="B271" s="39"/>
      <c r="C271" s="39" t="s">
        <v>28</v>
      </c>
      <c r="D271" s="57"/>
      <c r="E271" s="109">
        <f>E266+E268+E270</f>
        <v>0</v>
      </c>
      <c r="F271" s="109"/>
      <c r="G271" s="109">
        <f>G266+G268+G270</f>
        <v>0</v>
      </c>
      <c r="H271" s="57"/>
      <c r="I271" s="98">
        <f>I266+I268+I270</f>
        <v>0</v>
      </c>
      <c r="J271" s="98"/>
      <c r="K271" s="98">
        <f>K266+K268+K270</f>
        <v>0</v>
      </c>
      <c r="L271" s="100">
        <f>G271-'[1]CDKT '!I13</f>
        <v>-8725960000</v>
      </c>
      <c r="M271" s="100">
        <f>K271-'[1]CDKT '!K13</f>
        <v>-7525960000</v>
      </c>
    </row>
    <row r="272" spans="1:11" s="41" customFormat="1" ht="30" customHeight="1" hidden="1" thickTop="1">
      <c r="A272" s="110"/>
      <c r="B272" s="39" t="s">
        <v>404</v>
      </c>
      <c r="C272" s="44"/>
      <c r="D272" s="44"/>
      <c r="E272" s="44"/>
      <c r="F272" s="44"/>
      <c r="G272" s="44"/>
      <c r="H272" s="44"/>
      <c r="I272" s="36"/>
      <c r="J272" s="36"/>
      <c r="K272" s="36"/>
    </row>
    <row r="273" spans="1:11" s="41" customFormat="1" ht="30" customHeight="1" thickTop="1">
      <c r="A273" s="110"/>
      <c r="B273" s="39"/>
      <c r="C273" s="44"/>
      <c r="D273" s="44"/>
      <c r="E273" s="44"/>
      <c r="F273" s="44"/>
      <c r="G273" s="44"/>
      <c r="H273" s="44"/>
      <c r="I273" s="36"/>
      <c r="J273" s="36"/>
      <c r="K273" s="36"/>
    </row>
    <row r="274" spans="1:11" s="41" customFormat="1" ht="30" customHeight="1">
      <c r="A274" s="110"/>
      <c r="B274" s="39"/>
      <c r="C274" s="44"/>
      <c r="D274" s="44"/>
      <c r="E274" s="44"/>
      <c r="F274" s="44"/>
      <c r="G274" s="44"/>
      <c r="H274" s="44"/>
      <c r="I274" s="36"/>
      <c r="J274" s="36"/>
      <c r="K274" s="36"/>
    </row>
    <row r="275" spans="1:11" s="41" customFormat="1" ht="30" customHeight="1">
      <c r="A275" s="110"/>
      <c r="B275" s="39"/>
      <c r="C275" s="44"/>
      <c r="D275" s="44"/>
      <c r="E275" s="44"/>
      <c r="F275" s="44"/>
      <c r="G275" s="44"/>
      <c r="H275" s="44"/>
      <c r="I275" s="36"/>
      <c r="J275" s="36"/>
      <c r="K275" s="36"/>
    </row>
    <row r="276" spans="1:12" s="42" customFormat="1" ht="30" customHeight="1">
      <c r="A276" s="38" t="s">
        <v>123</v>
      </c>
      <c r="B276" s="39" t="s">
        <v>405</v>
      </c>
      <c r="C276" s="39"/>
      <c r="D276" s="39"/>
      <c r="E276" s="39"/>
      <c r="F276" s="39"/>
      <c r="G276" s="39"/>
      <c r="H276" s="83"/>
      <c r="I276" s="322" t="s">
        <v>906</v>
      </c>
      <c r="J276" s="322"/>
      <c r="K276" s="322" t="s">
        <v>902</v>
      </c>
      <c r="L276" s="61"/>
    </row>
    <row r="277" spans="1:12" s="42" customFormat="1" ht="15.75" customHeight="1" hidden="1">
      <c r="A277" s="55"/>
      <c r="B277" s="44" t="s">
        <v>406</v>
      </c>
      <c r="C277" s="44"/>
      <c r="D277" s="44"/>
      <c r="E277" s="44"/>
      <c r="F277" s="44"/>
      <c r="G277" s="44"/>
      <c r="H277" s="44"/>
      <c r="I277" s="36"/>
      <c r="J277" s="36"/>
      <c r="K277" s="36"/>
      <c r="L277" s="41"/>
    </row>
    <row r="278" spans="1:12" s="42" customFormat="1" ht="15.75" customHeight="1" hidden="1">
      <c r="A278" s="55"/>
      <c r="B278" s="44" t="s">
        <v>407</v>
      </c>
      <c r="C278" s="44"/>
      <c r="D278" s="44"/>
      <c r="E278" s="44"/>
      <c r="F278" s="44"/>
      <c r="G278" s="44"/>
      <c r="H278" s="44"/>
      <c r="I278" s="36"/>
      <c r="J278" s="36"/>
      <c r="K278" s="36"/>
      <c r="L278" s="41"/>
    </row>
    <row r="279" spans="1:12" s="42" customFormat="1" ht="15.75" customHeight="1">
      <c r="A279" s="55"/>
      <c r="B279" s="44" t="s">
        <v>1194</v>
      </c>
      <c r="C279" s="44"/>
      <c r="D279" s="44"/>
      <c r="E279" s="44"/>
      <c r="F279" s="44"/>
      <c r="G279" s="44"/>
      <c r="H279" s="44"/>
      <c r="I279" s="36"/>
      <c r="J279" s="36"/>
      <c r="K279" s="36">
        <v>34442693922</v>
      </c>
      <c r="L279" s="41"/>
    </row>
    <row r="280" spans="1:12" s="42" customFormat="1" ht="15.75" customHeight="1">
      <c r="A280" s="55"/>
      <c r="B280" s="57"/>
      <c r="C280" s="57" t="s">
        <v>1195</v>
      </c>
      <c r="D280" s="44"/>
      <c r="E280" s="44"/>
      <c r="F280" s="44"/>
      <c r="G280" s="44"/>
      <c r="H280" s="44"/>
      <c r="I280" s="36"/>
      <c r="J280" s="36"/>
      <c r="K280" s="95">
        <v>34442693922</v>
      </c>
      <c r="L280" s="41"/>
    </row>
    <row r="281" spans="1:12" s="42" customFormat="1" ht="15.75" customHeight="1">
      <c r="A281" s="55"/>
      <c r="B281" s="44" t="s">
        <v>1196</v>
      </c>
      <c r="C281" s="44"/>
      <c r="D281" s="44"/>
      <c r="E281" s="44"/>
      <c r="F281" s="44"/>
      <c r="G281" s="44"/>
      <c r="H281" s="44"/>
      <c r="I281" s="36"/>
      <c r="J281" s="36"/>
      <c r="K281" s="36">
        <v>4505523730</v>
      </c>
      <c r="L281" s="41"/>
    </row>
    <row r="282" spans="1:12" s="42" customFormat="1" ht="15.75" customHeight="1">
      <c r="A282" s="55"/>
      <c r="B282" s="44"/>
      <c r="C282" s="57" t="s">
        <v>1197</v>
      </c>
      <c r="D282" s="44"/>
      <c r="E282" s="44"/>
      <c r="F282" s="44"/>
      <c r="G282" s="44"/>
      <c r="H282" s="44"/>
      <c r="I282" s="36"/>
      <c r="J282" s="36"/>
      <c r="K282" s="95">
        <v>835636591</v>
      </c>
      <c r="L282" s="41"/>
    </row>
    <row r="283" spans="1:12" s="42" customFormat="1" ht="15.75" customHeight="1">
      <c r="A283" s="55"/>
      <c r="B283" s="57"/>
      <c r="C283" s="57" t="s">
        <v>1198</v>
      </c>
      <c r="D283" s="44"/>
      <c r="E283" s="44"/>
      <c r="F283" s="44"/>
      <c r="G283" s="44"/>
      <c r="H283" s="44"/>
      <c r="I283" s="36"/>
      <c r="J283" s="36"/>
      <c r="K283" s="95">
        <v>3669887139</v>
      </c>
      <c r="L283" s="41"/>
    </row>
    <row r="284" spans="1:12" s="42" customFormat="1" ht="15.75" customHeight="1">
      <c r="A284" s="55"/>
      <c r="B284" s="44" t="s">
        <v>29</v>
      </c>
      <c r="C284" s="44"/>
      <c r="D284" s="44"/>
      <c r="E284" s="44"/>
      <c r="F284" s="44"/>
      <c r="G284" s="44"/>
      <c r="H284" s="44"/>
      <c r="I284" s="36">
        <f>SUM(I285:I288)</f>
        <v>0</v>
      </c>
      <c r="J284" s="36">
        <f>SUM(J285:J286)</f>
        <v>0</v>
      </c>
      <c r="K284" s="36">
        <v>2420935763</v>
      </c>
      <c r="L284" s="41"/>
    </row>
    <row r="285" spans="1:12" s="69" customFormat="1" ht="15.75" customHeight="1">
      <c r="A285" s="67"/>
      <c r="B285" s="57"/>
      <c r="C285" s="69" t="s">
        <v>24</v>
      </c>
      <c r="D285" s="57"/>
      <c r="E285" s="57"/>
      <c r="F285" s="57"/>
      <c r="G285" s="57"/>
      <c r="H285" s="57"/>
      <c r="I285" s="93"/>
      <c r="J285" s="95"/>
      <c r="K285" s="95">
        <v>570656076</v>
      </c>
      <c r="L285" s="68"/>
    </row>
    <row r="286" spans="1:12" s="69" customFormat="1" ht="15.75" customHeight="1">
      <c r="A286" s="67"/>
      <c r="B286" s="57"/>
      <c r="C286" s="69" t="s">
        <v>1199</v>
      </c>
      <c r="D286" s="57"/>
      <c r="E286" s="57"/>
      <c r="F286" s="57"/>
      <c r="G286" s="57"/>
      <c r="H286" s="57"/>
      <c r="I286" s="95"/>
      <c r="J286" s="95"/>
      <c r="K286" s="95">
        <v>1761948419</v>
      </c>
      <c r="L286" s="68"/>
    </row>
    <row r="287" spans="1:12" s="69" customFormat="1" ht="15.75" customHeight="1">
      <c r="A287" s="67"/>
      <c r="B287" s="57"/>
      <c r="C287" s="69" t="s">
        <v>1200</v>
      </c>
      <c r="D287" s="57"/>
      <c r="E287" s="57"/>
      <c r="F287" s="57"/>
      <c r="G287" s="57"/>
      <c r="H287" s="57"/>
      <c r="I287" s="95"/>
      <c r="J287" s="95"/>
      <c r="K287" s="95">
        <v>22195294</v>
      </c>
      <c r="L287" s="68"/>
    </row>
    <row r="288" spans="1:12" s="69" customFormat="1" ht="15.75" customHeight="1">
      <c r="A288" s="67"/>
      <c r="B288" s="57"/>
      <c r="C288" s="69" t="s">
        <v>29</v>
      </c>
      <c r="D288" s="57"/>
      <c r="E288" s="57"/>
      <c r="F288" s="57"/>
      <c r="G288" s="57"/>
      <c r="H288" s="57"/>
      <c r="I288" s="95"/>
      <c r="J288" s="95"/>
      <c r="K288" s="95">
        <v>66135974</v>
      </c>
      <c r="L288" s="68"/>
    </row>
    <row r="289" spans="1:13" s="42" customFormat="1" ht="21" customHeight="1" thickBot="1">
      <c r="A289" s="67"/>
      <c r="B289" s="39"/>
      <c r="C289" s="39" t="s">
        <v>28</v>
      </c>
      <c r="D289" s="57"/>
      <c r="E289" s="57"/>
      <c r="F289" s="57"/>
      <c r="G289" s="57"/>
      <c r="H289" s="57"/>
      <c r="I289" s="98">
        <f>I277+I278+I279+I284</f>
        <v>0</v>
      </c>
      <c r="J289" s="24"/>
      <c r="K289" s="98">
        <f>K277+K278+K279+K281+K284</f>
        <v>41369153415</v>
      </c>
      <c r="L289" s="100">
        <f>I289-'[1]CDKT '!I21</f>
        <v>-3918640202</v>
      </c>
      <c r="M289" s="100">
        <f>K289-'[1]CDKT '!K21</f>
        <v>36924467269</v>
      </c>
    </row>
    <row r="290" spans="1:13" s="42" customFormat="1" ht="21" customHeight="1" thickTop="1">
      <c r="A290" s="67"/>
      <c r="B290" s="39" t="s">
        <v>1201</v>
      </c>
      <c r="C290" s="39"/>
      <c r="D290" s="57"/>
      <c r="E290" s="57"/>
      <c r="F290" s="57"/>
      <c r="G290" s="57"/>
      <c r="H290" s="57"/>
      <c r="I290" s="322" t="s">
        <v>906</v>
      </c>
      <c r="J290" s="322"/>
      <c r="K290" s="322" t="s">
        <v>902</v>
      </c>
      <c r="L290" s="100"/>
      <c r="M290" s="100"/>
    </row>
    <row r="291" spans="1:13" s="42" customFormat="1" ht="21" customHeight="1">
      <c r="A291" s="67"/>
      <c r="B291" s="44" t="s">
        <v>90</v>
      </c>
      <c r="C291" s="39"/>
      <c r="D291" s="57"/>
      <c r="E291" s="57"/>
      <c r="F291" s="57"/>
      <c r="G291" s="57"/>
      <c r="H291" s="57"/>
      <c r="I291" s="36">
        <v>2438697330</v>
      </c>
      <c r="J291" s="24"/>
      <c r="K291" s="36">
        <v>2438697330</v>
      </c>
      <c r="L291" s="100"/>
      <c r="M291" s="100"/>
    </row>
    <row r="292" spans="1:13" s="42" customFormat="1" ht="21" customHeight="1">
      <c r="A292" s="67"/>
      <c r="B292" s="44" t="s">
        <v>1202</v>
      </c>
      <c r="C292" s="39"/>
      <c r="D292" s="57"/>
      <c r="E292" s="57"/>
      <c r="F292" s="57"/>
      <c r="G292" s="57"/>
      <c r="H292" s="57"/>
      <c r="I292" s="36"/>
      <c r="J292" s="24"/>
      <c r="K292" s="24"/>
      <c r="L292" s="100"/>
      <c r="M292" s="100"/>
    </row>
    <row r="293" spans="1:13" s="42" customFormat="1" ht="21" customHeight="1" hidden="1">
      <c r="A293" s="67"/>
      <c r="B293" s="44" t="s">
        <v>9</v>
      </c>
      <c r="C293" s="39"/>
      <c r="D293" s="57"/>
      <c r="E293" s="57"/>
      <c r="F293" s="57"/>
      <c r="G293" s="57"/>
      <c r="H293" s="57"/>
      <c r="I293" s="36"/>
      <c r="J293" s="24"/>
      <c r="K293" s="24"/>
      <c r="L293" s="100"/>
      <c r="M293" s="100"/>
    </row>
    <row r="294" spans="1:13" s="42" customFormat="1" ht="21" customHeight="1">
      <c r="A294" s="67"/>
      <c r="B294" s="44" t="s">
        <v>92</v>
      </c>
      <c r="C294" s="39"/>
      <c r="D294" s="57"/>
      <c r="E294" s="57"/>
      <c r="F294" s="57"/>
      <c r="G294" s="57"/>
      <c r="H294" s="57"/>
      <c r="I294" s="36"/>
      <c r="J294" s="24"/>
      <c r="K294" s="24"/>
      <c r="L294" s="100"/>
      <c r="M294" s="100"/>
    </row>
    <row r="295" spans="1:12" s="42" customFormat="1" ht="30" customHeight="1">
      <c r="A295" s="38" t="s">
        <v>129</v>
      </c>
      <c r="B295" s="39" t="s">
        <v>62</v>
      </c>
      <c r="C295" s="39"/>
      <c r="D295" s="39"/>
      <c r="E295" s="39"/>
      <c r="F295" s="39"/>
      <c r="G295" s="39"/>
      <c r="H295" s="39"/>
      <c r="I295" s="322" t="s">
        <v>906</v>
      </c>
      <c r="J295" s="322"/>
      <c r="K295" s="322" t="s">
        <v>902</v>
      </c>
      <c r="L295" s="61"/>
    </row>
    <row r="296" spans="1:12" s="42" customFormat="1" ht="15.75" customHeight="1">
      <c r="A296" s="55"/>
      <c r="B296" s="44" t="s">
        <v>408</v>
      </c>
      <c r="C296" s="44"/>
      <c r="D296" s="44"/>
      <c r="E296" s="44"/>
      <c r="F296" s="44"/>
      <c r="G296" s="44"/>
      <c r="H296" s="44"/>
      <c r="I296" s="36"/>
      <c r="J296" s="36"/>
      <c r="K296" s="36"/>
      <c r="L296" s="41"/>
    </row>
    <row r="297" spans="1:12" s="42" customFormat="1" ht="15.75" customHeight="1">
      <c r="A297" s="55"/>
      <c r="B297" s="44" t="s">
        <v>31</v>
      </c>
      <c r="C297" s="44"/>
      <c r="D297" s="44"/>
      <c r="E297" s="44"/>
      <c r="F297" s="44"/>
      <c r="G297" s="44"/>
      <c r="H297" s="44"/>
      <c r="I297" s="649">
        <v>18154463243</v>
      </c>
      <c r="J297" s="36"/>
      <c r="K297" s="36">
        <v>17149177818</v>
      </c>
      <c r="L297" s="41"/>
    </row>
    <row r="298" spans="1:12" s="42" customFormat="1" ht="15.75" customHeight="1">
      <c r="A298" s="55"/>
      <c r="B298" s="44" t="s">
        <v>409</v>
      </c>
      <c r="C298" s="44"/>
      <c r="D298" s="44"/>
      <c r="E298" s="44"/>
      <c r="F298" s="44"/>
      <c r="G298" s="44"/>
      <c r="H298" s="44"/>
      <c r="I298" s="649">
        <v>671238371</v>
      </c>
      <c r="J298" s="36"/>
      <c r="K298" s="36">
        <v>173678514</v>
      </c>
      <c r="L298" s="41"/>
    </row>
    <row r="299" spans="1:12" s="42" customFormat="1" ht="15.75" customHeight="1">
      <c r="A299" s="55"/>
      <c r="B299" s="44" t="s">
        <v>410</v>
      </c>
      <c r="C299" s="44"/>
      <c r="D299" s="44"/>
      <c r="E299" s="44"/>
      <c r="F299" s="44"/>
      <c r="G299" s="44"/>
      <c r="H299" s="44"/>
      <c r="I299" s="649">
        <v>4781739793</v>
      </c>
      <c r="J299" s="36"/>
      <c r="K299" s="36">
        <v>9342822959</v>
      </c>
      <c r="L299" s="41"/>
    </row>
    <row r="300" spans="1:12" s="42" customFormat="1" ht="15.75" customHeight="1">
      <c r="A300" s="55"/>
      <c r="B300" s="44" t="s">
        <v>411</v>
      </c>
      <c r="C300" s="44"/>
      <c r="D300" s="44"/>
      <c r="E300" s="44"/>
      <c r="F300" s="44"/>
      <c r="G300" s="44"/>
      <c r="H300" s="44"/>
      <c r="I300" s="649">
        <v>8857936463</v>
      </c>
      <c r="J300" s="36"/>
      <c r="K300" s="36">
        <v>6215084498</v>
      </c>
      <c r="L300" s="41"/>
    </row>
    <row r="301" spans="1:12" s="42" customFormat="1" ht="15.75" customHeight="1" hidden="1">
      <c r="A301" s="55"/>
      <c r="B301" s="44" t="s">
        <v>412</v>
      </c>
      <c r="C301" s="44"/>
      <c r="D301" s="44"/>
      <c r="E301" s="44"/>
      <c r="F301" s="44"/>
      <c r="G301" s="44"/>
      <c r="H301" s="44"/>
      <c r="I301" s="649"/>
      <c r="J301" s="36"/>
      <c r="K301" s="36"/>
      <c r="L301" s="41"/>
    </row>
    <row r="302" spans="1:12" s="42" customFormat="1" ht="15.75" customHeight="1">
      <c r="A302" s="55"/>
      <c r="B302" s="44" t="s">
        <v>32</v>
      </c>
      <c r="C302" s="44"/>
      <c r="D302" s="44"/>
      <c r="E302" s="44"/>
      <c r="F302" s="44"/>
      <c r="G302" s="44"/>
      <c r="H302" s="44"/>
      <c r="I302" s="649">
        <v>40571775526</v>
      </c>
      <c r="J302" s="36"/>
      <c r="K302" s="36">
        <v>36245837537</v>
      </c>
      <c r="L302" s="41"/>
    </row>
    <row r="303" spans="1:12" s="42" customFormat="1" ht="15.75" customHeight="1" hidden="1">
      <c r="A303" s="55"/>
      <c r="B303" s="44" t="s">
        <v>413</v>
      </c>
      <c r="C303" s="44"/>
      <c r="D303" s="44"/>
      <c r="E303" s="44"/>
      <c r="F303" s="44"/>
      <c r="G303" s="44"/>
      <c r="H303" s="44"/>
      <c r="I303" s="36"/>
      <c r="J303" s="36"/>
      <c r="K303" s="36"/>
      <c r="L303" s="41"/>
    </row>
    <row r="304" spans="1:12" s="42" customFormat="1" ht="15.75" customHeight="1" hidden="1">
      <c r="A304" s="55"/>
      <c r="B304" s="44" t="s">
        <v>414</v>
      </c>
      <c r="C304" s="44"/>
      <c r="D304" s="44"/>
      <c r="E304" s="44"/>
      <c r="F304" s="44"/>
      <c r="G304" s="44"/>
      <c r="H304" s="44"/>
      <c r="I304" s="36"/>
      <c r="J304" s="36"/>
      <c r="K304" s="36"/>
      <c r="L304" s="41"/>
    </row>
    <row r="305" spans="1:13" s="42" customFormat="1" ht="21" customHeight="1">
      <c r="A305" s="67"/>
      <c r="B305" s="39"/>
      <c r="C305" s="39" t="s">
        <v>33</v>
      </c>
      <c r="D305" s="57"/>
      <c r="E305" s="57"/>
      <c r="F305" s="57"/>
      <c r="G305" s="57"/>
      <c r="H305" s="57"/>
      <c r="I305" s="111">
        <f>SUM(I296:I304)</f>
        <v>73037153396</v>
      </c>
      <c r="J305" s="24"/>
      <c r="K305" s="111">
        <f>SUM(K296:K304)</f>
        <v>69126601326</v>
      </c>
      <c r="L305" s="100">
        <f>I305-'[1]CDKT '!I24</f>
        <v>10190189964</v>
      </c>
      <c r="M305" s="100">
        <f>K305-'[1]CDKT '!K24</f>
        <v>19640012413</v>
      </c>
    </row>
    <row r="306" spans="1:12" s="42" customFormat="1" ht="19.5" customHeight="1">
      <c r="A306" s="55"/>
      <c r="B306" s="44"/>
      <c r="C306" s="44" t="s">
        <v>415</v>
      </c>
      <c r="D306" s="44"/>
      <c r="E306" s="44"/>
      <c r="F306" s="44"/>
      <c r="G306" s="44"/>
      <c r="H306" s="55"/>
      <c r="I306" s="3">
        <v>-2753242937</v>
      </c>
      <c r="J306" s="113"/>
      <c r="K306" s="36">
        <v>-2761606680</v>
      </c>
      <c r="L306" s="41"/>
    </row>
    <row r="307" spans="1:13" s="42" customFormat="1" ht="21" customHeight="1" thickBot="1">
      <c r="A307" s="67"/>
      <c r="B307" s="39"/>
      <c r="C307" s="39" t="s">
        <v>17</v>
      </c>
      <c r="D307" s="57"/>
      <c r="E307" s="57"/>
      <c r="F307" s="57"/>
      <c r="G307" s="57"/>
      <c r="H307" s="57"/>
      <c r="I307" s="98">
        <f>I305+I306</f>
        <v>70283910459</v>
      </c>
      <c r="J307" s="24"/>
      <c r="K307" s="98">
        <f>K305+K306</f>
        <v>66364994646</v>
      </c>
      <c r="L307" s="100">
        <f>I307-'[1]CDKT '!I23</f>
        <v>8173992262</v>
      </c>
      <c r="M307" s="100">
        <f>K307-'[1]CDKT '!K23</f>
        <v>17615450968</v>
      </c>
    </row>
    <row r="308" spans="1:12" s="42" customFormat="1" ht="15.75" customHeight="1" hidden="1">
      <c r="A308" s="55"/>
      <c r="B308" s="84" t="s">
        <v>416</v>
      </c>
      <c r="C308" s="84"/>
      <c r="D308" s="84"/>
      <c r="E308" s="84"/>
      <c r="F308" s="84"/>
      <c r="G308" s="84"/>
      <c r="H308" s="84"/>
      <c r="I308" s="36"/>
      <c r="J308" s="36"/>
      <c r="K308" s="36"/>
      <c r="L308" s="41"/>
    </row>
    <row r="309" spans="1:12" s="42" customFormat="1" ht="15.75" customHeight="1" hidden="1">
      <c r="A309" s="55"/>
      <c r="B309" s="84" t="s">
        <v>417</v>
      </c>
      <c r="C309" s="84"/>
      <c r="D309" s="84"/>
      <c r="E309" s="84"/>
      <c r="F309" s="84"/>
      <c r="G309" s="84"/>
      <c r="H309" s="84"/>
      <c r="I309" s="36"/>
      <c r="J309" s="36"/>
      <c r="K309" s="36"/>
      <c r="L309" s="41"/>
    </row>
    <row r="310" spans="1:12" s="42" customFormat="1" ht="15.75" customHeight="1" hidden="1">
      <c r="A310" s="55"/>
      <c r="B310" s="84" t="s">
        <v>418</v>
      </c>
      <c r="C310" s="84"/>
      <c r="D310" s="84"/>
      <c r="E310" s="84"/>
      <c r="F310" s="84"/>
      <c r="G310" s="84"/>
      <c r="H310" s="84"/>
      <c r="I310" s="36"/>
      <c r="J310" s="36"/>
      <c r="K310" s="36"/>
      <c r="L310" s="41"/>
    </row>
    <row r="311" spans="1:12" s="42" customFormat="1" ht="19.5" customHeight="1" hidden="1">
      <c r="A311" s="55"/>
      <c r="B311" s="114" t="s">
        <v>419</v>
      </c>
      <c r="C311" s="84"/>
      <c r="D311" s="84"/>
      <c r="E311" s="84"/>
      <c r="F311" s="84"/>
      <c r="G311" s="84"/>
      <c r="H311" s="84"/>
      <c r="I311" s="36"/>
      <c r="J311" s="36"/>
      <c r="K311" s="36"/>
      <c r="L311" s="41"/>
    </row>
    <row r="312" spans="1:12" s="42" customFormat="1" ht="19.5" customHeight="1" hidden="1">
      <c r="A312" s="55"/>
      <c r="B312" s="115" t="s">
        <v>420</v>
      </c>
      <c r="C312" s="84"/>
      <c r="D312" s="84"/>
      <c r="E312" s="84"/>
      <c r="F312" s="84"/>
      <c r="G312" s="84"/>
      <c r="H312" s="84"/>
      <c r="I312" s="36"/>
      <c r="J312" s="36"/>
      <c r="K312" s="36"/>
      <c r="L312" s="41"/>
    </row>
    <row r="313" spans="1:12" s="42" customFormat="1" ht="30" customHeight="1" thickTop="1">
      <c r="A313" s="38" t="s">
        <v>131</v>
      </c>
      <c r="B313" s="39" t="s">
        <v>30</v>
      </c>
      <c r="C313" s="39"/>
      <c r="D313" s="39"/>
      <c r="E313" s="39"/>
      <c r="F313" s="39"/>
      <c r="G313" s="39"/>
      <c r="H313" s="39"/>
      <c r="I313" s="322" t="s">
        <v>906</v>
      </c>
      <c r="J313" s="322"/>
      <c r="K313" s="322" t="s">
        <v>902</v>
      </c>
      <c r="L313" s="61"/>
    </row>
    <row r="314" spans="1:12" s="42" customFormat="1" ht="15">
      <c r="A314" s="38"/>
      <c r="B314" s="39" t="s">
        <v>1203</v>
      </c>
      <c r="C314" s="39"/>
      <c r="D314" s="39"/>
      <c r="E314" s="39"/>
      <c r="F314" s="39"/>
      <c r="G314" s="39"/>
      <c r="H314" s="39"/>
      <c r="I314" s="24">
        <f>I315</f>
        <v>403006291</v>
      </c>
      <c r="J314" s="322"/>
      <c r="K314" s="24">
        <v>243275006</v>
      </c>
      <c r="L314" s="61"/>
    </row>
    <row r="315" spans="1:12" s="42" customFormat="1" ht="15">
      <c r="A315" s="38"/>
      <c r="B315" s="44"/>
      <c r="C315" s="44" t="s">
        <v>1204</v>
      </c>
      <c r="D315" s="39"/>
      <c r="E315" s="39"/>
      <c r="F315" s="39"/>
      <c r="G315" s="39"/>
      <c r="H315" s="39"/>
      <c r="I315" s="651">
        <v>403006291</v>
      </c>
      <c r="J315" s="322"/>
      <c r="K315" s="36">
        <v>243275006</v>
      </c>
      <c r="L315" s="61"/>
    </row>
    <row r="316" spans="1:13" s="81" customFormat="1" ht="19.5" customHeight="1">
      <c r="A316" s="38"/>
      <c r="B316" s="39" t="s">
        <v>1205</v>
      </c>
      <c r="C316" s="39"/>
      <c r="D316" s="39"/>
      <c r="E316" s="39"/>
      <c r="F316" s="39"/>
      <c r="G316" s="39"/>
      <c r="H316" s="39"/>
      <c r="I316" s="24">
        <v>1014799298</v>
      </c>
      <c r="J316" s="24"/>
      <c r="K316" s="24">
        <v>1282169153</v>
      </c>
      <c r="L316" s="116">
        <f>I316-'[1]CDKT '!I29</f>
        <v>1014799298</v>
      </c>
      <c r="M316" s="116">
        <f>K316-'[1]CDKT '!K29</f>
        <v>1282169153</v>
      </c>
    </row>
    <row r="317" spans="1:12" s="42" customFormat="1" ht="15.75" customHeight="1" hidden="1">
      <c r="A317" s="55"/>
      <c r="B317" s="117"/>
      <c r="C317" s="44" t="s">
        <v>421</v>
      </c>
      <c r="D317" s="44"/>
      <c r="E317" s="44"/>
      <c r="F317" s="44"/>
      <c r="G317" s="44"/>
      <c r="H317" s="44"/>
      <c r="I317" s="36"/>
      <c r="J317" s="36"/>
      <c r="K317" s="36"/>
      <c r="L317" s="41"/>
    </row>
    <row r="318" spans="1:12" s="42" customFormat="1" ht="15.75" customHeight="1">
      <c r="A318" s="55"/>
      <c r="B318" s="39" t="s">
        <v>422</v>
      </c>
      <c r="D318" s="44"/>
      <c r="E318" s="44"/>
      <c r="F318" s="44"/>
      <c r="G318" s="44"/>
      <c r="H318" s="44"/>
      <c r="I318" s="415">
        <v>631451153</v>
      </c>
      <c r="J318" s="36"/>
      <c r="K318" s="36"/>
      <c r="L318" s="41"/>
    </row>
    <row r="319" spans="1:13" s="81" customFormat="1" ht="19.5" customHeight="1">
      <c r="A319" s="38"/>
      <c r="B319" s="39" t="s">
        <v>30</v>
      </c>
      <c r="C319" s="39"/>
      <c r="D319" s="39"/>
      <c r="E319" s="39"/>
      <c r="F319" s="39"/>
      <c r="G319" s="39"/>
      <c r="H319" s="39"/>
      <c r="I319" s="24">
        <f>I320+I321+I323</f>
        <v>11976868002</v>
      </c>
      <c r="J319" s="24"/>
      <c r="K319" s="24">
        <f>K320+K321+K323</f>
        <v>14824195118</v>
      </c>
      <c r="L319" s="116">
        <f>I319-'[1]CDKT '!I31</f>
        <v>-3630131673</v>
      </c>
      <c r="M319" s="116">
        <f>K319-'[1]CDKT '!K31</f>
        <v>-7146236350</v>
      </c>
    </row>
    <row r="320" spans="1:12" s="42" customFormat="1" ht="15.75" customHeight="1">
      <c r="A320" s="55"/>
      <c r="B320" s="44" t="s">
        <v>87</v>
      </c>
      <c r="D320" s="44"/>
      <c r="E320" s="44"/>
      <c r="F320" s="44"/>
      <c r="G320" s="44"/>
      <c r="H320" s="44"/>
      <c r="I320" s="93">
        <v>6447597958</v>
      </c>
      <c r="J320" s="36"/>
      <c r="K320" s="36">
        <v>7075462312</v>
      </c>
      <c r="L320" s="41"/>
    </row>
    <row r="321" spans="1:13" s="42" customFormat="1" ht="15.75" customHeight="1">
      <c r="A321" s="55"/>
      <c r="B321" s="44" t="s">
        <v>88</v>
      </c>
      <c r="D321" s="44"/>
      <c r="E321" s="44"/>
      <c r="F321" s="44"/>
      <c r="G321" s="44"/>
      <c r="H321" s="44"/>
      <c r="I321" s="36">
        <f>I322</f>
        <v>5529270044</v>
      </c>
      <c r="J321" s="36">
        <f>J322</f>
        <v>0</v>
      </c>
      <c r="K321" s="36">
        <v>7748732806</v>
      </c>
      <c r="L321" s="100">
        <f>I321-K321</f>
        <v>-2219462762</v>
      </c>
      <c r="M321" s="42" t="s">
        <v>423</v>
      </c>
    </row>
    <row r="322" spans="1:12" s="42" customFormat="1" ht="15.75" customHeight="1">
      <c r="A322" s="55"/>
      <c r="B322" s="44"/>
      <c r="C322" s="118" t="s">
        <v>424</v>
      </c>
      <c r="D322" s="44"/>
      <c r="E322" s="44"/>
      <c r="F322" s="44"/>
      <c r="G322" s="44"/>
      <c r="H322" s="44"/>
      <c r="I322" s="93">
        <v>5529270044</v>
      </c>
      <c r="J322" s="95"/>
      <c r="K322" s="95">
        <v>7748732806</v>
      </c>
      <c r="L322" s="100"/>
    </row>
    <row r="323" spans="1:12" s="42" customFormat="1" ht="15.75" customHeight="1">
      <c r="A323" s="38"/>
      <c r="B323" s="117"/>
      <c r="C323" s="44" t="s">
        <v>425</v>
      </c>
      <c r="D323" s="39"/>
      <c r="E323" s="39"/>
      <c r="F323" s="39"/>
      <c r="G323" s="39"/>
      <c r="H323" s="39"/>
      <c r="I323" s="36"/>
      <c r="J323" s="36"/>
      <c r="K323" s="36"/>
      <c r="L323" s="41"/>
    </row>
    <row r="324" spans="1:13" s="42" customFormat="1" ht="21" customHeight="1" thickBot="1">
      <c r="A324" s="67"/>
      <c r="B324" s="39"/>
      <c r="C324" s="39" t="s">
        <v>28</v>
      </c>
      <c r="D324" s="57"/>
      <c r="E324" s="57"/>
      <c r="F324" s="57"/>
      <c r="G324" s="57"/>
      <c r="H324" s="57"/>
      <c r="I324" s="98">
        <f>I316+I319+I314+I318</f>
        <v>14026124744</v>
      </c>
      <c r="J324" s="24"/>
      <c r="K324" s="98">
        <f>K316+K319+K314</f>
        <v>16349639277</v>
      </c>
      <c r="L324" s="100">
        <f>I324-'[1]CDKT '!I31</f>
        <v>-1580874931</v>
      </c>
      <c r="M324" s="100">
        <f>K324-'[1]CDKT '!K31</f>
        <v>-5620792191</v>
      </c>
    </row>
    <row r="325" spans="1:12" s="42" customFormat="1" ht="30" customHeight="1" thickTop="1">
      <c r="A325" s="38" t="s">
        <v>134</v>
      </c>
      <c r="B325" s="39" t="s">
        <v>426</v>
      </c>
      <c r="C325" s="39"/>
      <c r="D325" s="39"/>
      <c r="E325" s="39"/>
      <c r="F325" s="39"/>
      <c r="G325" s="97"/>
      <c r="H325" s="39"/>
      <c r="I325" s="322" t="s">
        <v>906</v>
      </c>
      <c r="J325" s="322"/>
      <c r="K325" s="322" t="s">
        <v>902</v>
      </c>
      <c r="L325" s="61"/>
    </row>
    <row r="326" spans="1:12" s="42" customFormat="1" ht="15.75" customHeight="1">
      <c r="A326" s="55"/>
      <c r="B326" s="42" t="s">
        <v>89</v>
      </c>
      <c r="C326" s="44"/>
      <c r="D326" s="44"/>
      <c r="E326" s="44"/>
      <c r="F326" s="44"/>
      <c r="G326" s="44"/>
      <c r="H326" s="44"/>
      <c r="I326" s="119">
        <v>14260484215</v>
      </c>
      <c r="J326" s="36"/>
      <c r="K326" s="119">
        <v>14260484215</v>
      </c>
      <c r="L326" s="41"/>
    </row>
    <row r="327" spans="1:13" s="42" customFormat="1" ht="21" customHeight="1" thickBot="1">
      <c r="A327" s="67"/>
      <c r="B327" s="39"/>
      <c r="C327" s="39" t="s">
        <v>28</v>
      </c>
      <c r="D327" s="57"/>
      <c r="E327" s="57"/>
      <c r="F327" s="57"/>
      <c r="G327" s="57"/>
      <c r="H327" s="57"/>
      <c r="I327" s="98">
        <f>SUM(I326:I326)</f>
        <v>14260484215</v>
      </c>
      <c r="J327" s="24"/>
      <c r="K327" s="98">
        <f>SUM(K326:K326)</f>
        <v>14260484215</v>
      </c>
      <c r="L327" s="100">
        <f>I327-'[1]CDKT '!I46</f>
        <v>0</v>
      </c>
      <c r="M327" s="100">
        <f>K327-'[1]CDKT '!K46</f>
        <v>0</v>
      </c>
    </row>
    <row r="328" spans="1:12" s="42" customFormat="1" ht="30" customHeight="1" hidden="1">
      <c r="A328" s="38" t="s">
        <v>253</v>
      </c>
      <c r="B328" s="39" t="s">
        <v>427</v>
      </c>
      <c r="C328" s="39"/>
      <c r="D328" s="39"/>
      <c r="E328" s="39"/>
      <c r="F328" s="39"/>
      <c r="G328" s="39"/>
      <c r="H328" s="39"/>
      <c r="I328" s="120" t="str">
        <f>'[1]TTC'!D14</f>
        <v>30/09/2012</v>
      </c>
      <c r="J328" s="120">
        <v>0</v>
      </c>
      <c r="K328" s="120" t="str">
        <f>'[1]TTC'!D13</f>
        <v>01/07/2012</v>
      </c>
      <c r="L328" s="61"/>
    </row>
    <row r="329" spans="1:12" s="42" customFormat="1" ht="15.75" customHeight="1" hidden="1">
      <c r="A329" s="55"/>
      <c r="B329" s="107" t="s">
        <v>428</v>
      </c>
      <c r="C329" s="107"/>
      <c r="D329" s="44"/>
      <c r="E329" s="44"/>
      <c r="F329" s="44"/>
      <c r="G329" s="44"/>
      <c r="H329" s="44"/>
      <c r="I329" s="45"/>
      <c r="J329" s="45"/>
      <c r="K329" s="45"/>
      <c r="L329" s="41"/>
    </row>
    <row r="330" spans="1:12" s="42" customFormat="1" ht="15.75" customHeight="1" hidden="1">
      <c r="A330" s="55"/>
      <c r="B330" s="107" t="s">
        <v>429</v>
      </c>
      <c r="C330" s="107"/>
      <c r="D330" s="44"/>
      <c r="E330" s="44"/>
      <c r="F330" s="44"/>
      <c r="G330" s="44"/>
      <c r="H330" s="44"/>
      <c r="I330" s="45"/>
      <c r="J330" s="45"/>
      <c r="K330" s="45"/>
      <c r="L330" s="41"/>
    </row>
    <row r="331" spans="1:12" s="42" customFormat="1" ht="15.75" customHeight="1" hidden="1">
      <c r="A331" s="55"/>
      <c r="B331" s="107" t="s">
        <v>430</v>
      </c>
      <c r="C331" s="107"/>
      <c r="D331" s="44"/>
      <c r="E331" s="44"/>
      <c r="F331" s="44"/>
      <c r="G331" s="44"/>
      <c r="H331" s="44"/>
      <c r="I331" s="45"/>
      <c r="J331" s="45"/>
      <c r="K331" s="45"/>
      <c r="L331" s="41"/>
    </row>
    <row r="332" spans="1:12" s="42" customFormat="1" ht="15.75" customHeight="1" hidden="1">
      <c r="A332" s="55"/>
      <c r="B332" s="107" t="s">
        <v>427</v>
      </c>
      <c r="C332" s="107"/>
      <c r="D332" s="44"/>
      <c r="E332" s="44"/>
      <c r="F332" s="44"/>
      <c r="G332" s="44"/>
      <c r="H332" s="44"/>
      <c r="I332" s="45"/>
      <c r="J332" s="45"/>
      <c r="K332" s="45"/>
      <c r="L332" s="41"/>
    </row>
    <row r="333" spans="1:13" s="42" customFormat="1" ht="21" customHeight="1" hidden="1">
      <c r="A333" s="67"/>
      <c r="B333" s="39"/>
      <c r="C333" s="39" t="s">
        <v>28</v>
      </c>
      <c r="D333" s="57"/>
      <c r="E333" s="57"/>
      <c r="F333" s="57"/>
      <c r="G333" s="57"/>
      <c r="H333" s="57"/>
      <c r="I333" s="109">
        <f>SUM(I329:I332)</f>
        <v>0</v>
      </c>
      <c r="J333" s="40"/>
      <c r="K333" s="109">
        <f>SUM(K329:K332)</f>
        <v>0</v>
      </c>
      <c r="L333" s="100">
        <f>I333-'[1]CDKT '!I48</f>
        <v>0</v>
      </c>
      <c r="M333" s="100">
        <f>K333-'[1]CDKT '!K48</f>
        <v>0</v>
      </c>
    </row>
    <row r="334" spans="1:12" s="42" customFormat="1" ht="30" customHeight="1" hidden="1" thickTop="1">
      <c r="A334" s="121" t="s">
        <v>259</v>
      </c>
      <c r="B334" s="122" t="s">
        <v>431</v>
      </c>
      <c r="C334" s="44"/>
      <c r="D334" s="44"/>
      <c r="E334" s="44"/>
      <c r="F334" s="44"/>
      <c r="G334" s="44"/>
      <c r="H334" s="44"/>
      <c r="I334" s="45"/>
      <c r="J334" s="45"/>
      <c r="K334" s="45"/>
      <c r="L334" s="41"/>
    </row>
    <row r="335" spans="1:12" s="42" customFormat="1" ht="30" customHeight="1" thickTop="1">
      <c r="A335" s="121" t="s">
        <v>253</v>
      </c>
      <c r="B335" s="122" t="s">
        <v>1253</v>
      </c>
      <c r="C335" s="44"/>
      <c r="D335" s="44"/>
      <c r="E335" s="44"/>
      <c r="F335" s="44"/>
      <c r="G335" s="44"/>
      <c r="H335" s="44"/>
      <c r="I335" s="45"/>
      <c r="J335" s="45"/>
      <c r="K335" s="45"/>
      <c r="L335" s="41"/>
    </row>
    <row r="336" spans="1:12" s="42" customFormat="1" ht="30.75" customHeight="1" hidden="1">
      <c r="A336" s="38"/>
      <c r="B336" s="123"/>
      <c r="C336" s="124" t="s">
        <v>34</v>
      </c>
      <c r="D336" s="125"/>
      <c r="E336" s="126" t="s">
        <v>432</v>
      </c>
      <c r="F336" s="125"/>
      <c r="G336" s="126" t="s">
        <v>35</v>
      </c>
      <c r="H336" s="39"/>
      <c r="I336" s="126" t="s">
        <v>36</v>
      </c>
      <c r="J336" s="40"/>
      <c r="K336" s="126" t="s">
        <v>433</v>
      </c>
      <c r="L336" s="61" t="s">
        <v>434</v>
      </c>
    </row>
    <row r="337" spans="1:12" s="42" customFormat="1" ht="24.75" customHeight="1" hidden="1">
      <c r="A337" s="38"/>
      <c r="B337" s="39" t="s">
        <v>435</v>
      </c>
      <c r="C337" s="127"/>
      <c r="D337" s="127"/>
      <c r="E337" s="58"/>
      <c r="F337" s="45"/>
      <c r="G337" s="45"/>
      <c r="H337" s="58"/>
      <c r="I337" s="45"/>
      <c r="J337" s="128"/>
      <c r="K337" s="129"/>
      <c r="L337" s="41"/>
    </row>
    <row r="338" spans="1:12" s="42" customFormat="1" ht="15.75" customHeight="1" hidden="1">
      <c r="A338" s="55"/>
      <c r="B338" s="44" t="s">
        <v>90</v>
      </c>
      <c r="C338" s="130"/>
      <c r="D338" s="130"/>
      <c r="E338" s="58">
        <v>2163224919</v>
      </c>
      <c r="F338" s="45"/>
      <c r="G338" s="45">
        <v>1886141353</v>
      </c>
      <c r="H338" s="58"/>
      <c r="I338" s="45">
        <v>3176853178</v>
      </c>
      <c r="J338" s="128"/>
      <c r="K338" s="40">
        <f>SUM(E338:J338)</f>
        <v>7226219450</v>
      </c>
      <c r="L338" s="100">
        <f>K338-'[1]CDKT '!K52</f>
        <v>1886067037</v>
      </c>
    </row>
    <row r="339" spans="1:13" s="68" customFormat="1" ht="15.75" customHeight="1" hidden="1">
      <c r="A339" s="67"/>
      <c r="B339" s="57"/>
      <c r="C339" s="57" t="s">
        <v>91</v>
      </c>
      <c r="D339" s="131"/>
      <c r="E339" s="132"/>
      <c r="F339" s="59"/>
      <c r="G339" s="59">
        <v>96701069</v>
      </c>
      <c r="H339" s="132"/>
      <c r="I339" s="59"/>
      <c r="J339" s="133"/>
      <c r="K339" s="40">
        <f aca="true" t="shared" si="0" ref="K339:K344">SUM(E339:J339)</f>
        <v>96701069</v>
      </c>
      <c r="M339" s="68" t="s">
        <v>436</v>
      </c>
    </row>
    <row r="340" spans="1:11" s="68" customFormat="1" ht="15.75" customHeight="1" hidden="1">
      <c r="A340" s="67"/>
      <c r="B340" s="57"/>
      <c r="C340" s="57" t="s">
        <v>437</v>
      </c>
      <c r="D340" s="131"/>
      <c r="E340" s="131"/>
      <c r="F340" s="131"/>
      <c r="G340" s="131"/>
      <c r="H340" s="131"/>
      <c r="I340" s="133"/>
      <c r="J340" s="133"/>
      <c r="K340" s="40">
        <f t="shared" si="0"/>
        <v>0</v>
      </c>
    </row>
    <row r="341" spans="1:11" s="68" customFormat="1" ht="15.75" customHeight="1" hidden="1">
      <c r="A341" s="67"/>
      <c r="B341" s="57"/>
      <c r="C341" s="57" t="s">
        <v>438</v>
      </c>
      <c r="D341" s="131"/>
      <c r="E341" s="131"/>
      <c r="F341" s="131"/>
      <c r="G341" s="131"/>
      <c r="H341" s="131"/>
      <c r="I341" s="59"/>
      <c r="J341" s="133"/>
      <c r="K341" s="40">
        <f t="shared" si="0"/>
        <v>0</v>
      </c>
    </row>
    <row r="342" spans="1:11" s="68" customFormat="1" ht="15.75" customHeight="1" hidden="1">
      <c r="A342" s="67"/>
      <c r="B342" s="57"/>
      <c r="C342" s="57" t="s">
        <v>439</v>
      </c>
      <c r="D342" s="131"/>
      <c r="E342" s="131"/>
      <c r="F342" s="131"/>
      <c r="G342" s="131"/>
      <c r="H342" s="131"/>
      <c r="I342" s="133"/>
      <c r="J342" s="133"/>
      <c r="K342" s="40">
        <f t="shared" si="0"/>
        <v>0</v>
      </c>
    </row>
    <row r="343" spans="1:11" s="68" customFormat="1" ht="15.75" customHeight="1" hidden="1">
      <c r="A343" s="67"/>
      <c r="B343" s="57"/>
      <c r="C343" s="57" t="s">
        <v>440</v>
      </c>
      <c r="D343" s="131"/>
      <c r="E343" s="132"/>
      <c r="F343" s="59"/>
      <c r="G343" s="59"/>
      <c r="H343" s="132"/>
      <c r="I343" s="59"/>
      <c r="J343" s="133"/>
      <c r="K343" s="40">
        <f t="shared" si="0"/>
        <v>0</v>
      </c>
    </row>
    <row r="344" spans="1:11" s="68" customFormat="1" ht="15.75" customHeight="1" hidden="1">
      <c r="A344" s="67"/>
      <c r="B344" s="57"/>
      <c r="C344" s="134" t="s">
        <v>441</v>
      </c>
      <c r="D344" s="131"/>
      <c r="E344" s="131"/>
      <c r="F344" s="131"/>
      <c r="G344" s="131"/>
      <c r="H344" s="131"/>
      <c r="I344" s="133"/>
      <c r="J344" s="133"/>
      <c r="K344" s="40">
        <f t="shared" si="0"/>
        <v>0</v>
      </c>
    </row>
    <row r="345" spans="1:12" s="42" customFormat="1" ht="15.75" customHeight="1" hidden="1">
      <c r="A345" s="55"/>
      <c r="B345" s="135" t="s">
        <v>92</v>
      </c>
      <c r="C345" s="136"/>
      <c r="D345" s="130"/>
      <c r="E345" s="136">
        <f>E338+E339+E340+E341-E342-E343-E344</f>
        <v>2163224919</v>
      </c>
      <c r="F345" s="130"/>
      <c r="G345" s="136">
        <f>G338+G339+G340+G341-G342-G343-G344</f>
        <v>1982842422</v>
      </c>
      <c r="H345" s="130"/>
      <c r="I345" s="136">
        <f>I338+I339+I340+I341-I342-I343-I344</f>
        <v>3176853178</v>
      </c>
      <c r="J345" s="128"/>
      <c r="K345" s="137">
        <f>SUM(E345:J345)</f>
        <v>7322920519</v>
      </c>
      <c r="L345" s="100">
        <f>K345-'[1]CDKT '!I52</f>
        <v>909780925</v>
      </c>
    </row>
    <row r="346" spans="1:12" s="42" customFormat="1" ht="24.75" customHeight="1" hidden="1">
      <c r="A346" s="38"/>
      <c r="B346" s="39" t="s">
        <v>442</v>
      </c>
      <c r="C346" s="127"/>
      <c r="D346" s="127"/>
      <c r="E346" s="58"/>
      <c r="F346" s="45"/>
      <c r="G346" s="45"/>
      <c r="H346" s="58"/>
      <c r="I346" s="45"/>
      <c r="J346" s="128"/>
      <c r="K346" s="129"/>
      <c r="L346" s="41"/>
    </row>
    <row r="347" spans="1:12" s="42" customFormat="1" ht="15.75" customHeight="1" hidden="1">
      <c r="A347" s="55"/>
      <c r="B347" s="44" t="s">
        <v>90</v>
      </c>
      <c r="C347" s="138"/>
      <c r="D347" s="138"/>
      <c r="E347" s="58"/>
      <c r="F347" s="45"/>
      <c r="G347" s="45"/>
      <c r="H347" s="58"/>
      <c r="I347" s="45"/>
      <c r="J347" s="45"/>
      <c r="K347" s="139">
        <f aca="true" t="shared" si="1" ref="K347:K353">SUM(E347:J347)</f>
        <v>0</v>
      </c>
      <c r="L347" s="100">
        <f>K347-'[1]CDKT '!K53</f>
        <v>3740633219</v>
      </c>
    </row>
    <row r="348" spans="1:11" s="68" customFormat="1" ht="15.75" customHeight="1" hidden="1">
      <c r="A348" s="67"/>
      <c r="B348" s="57"/>
      <c r="C348" s="57" t="s">
        <v>93</v>
      </c>
      <c r="D348" s="140"/>
      <c r="E348" s="132"/>
      <c r="F348" s="59"/>
      <c r="G348" s="59"/>
      <c r="H348" s="132"/>
      <c r="I348" s="59"/>
      <c r="J348" s="59"/>
      <c r="K348" s="139">
        <f t="shared" si="1"/>
        <v>0</v>
      </c>
    </row>
    <row r="349" spans="1:11" s="68" customFormat="1" ht="15.75" customHeight="1" hidden="1">
      <c r="A349" s="67"/>
      <c r="B349" s="57"/>
      <c r="C349" s="57" t="s">
        <v>438</v>
      </c>
      <c r="D349" s="140"/>
      <c r="E349" s="140"/>
      <c r="F349" s="140"/>
      <c r="G349" s="140"/>
      <c r="H349" s="132"/>
      <c r="I349" s="59"/>
      <c r="J349" s="59"/>
      <c r="K349" s="139">
        <f t="shared" si="1"/>
        <v>0</v>
      </c>
    </row>
    <row r="350" spans="1:11" s="68" customFormat="1" ht="15.75" customHeight="1" hidden="1">
      <c r="A350" s="67"/>
      <c r="B350" s="57"/>
      <c r="C350" s="57" t="s">
        <v>439</v>
      </c>
      <c r="D350" s="140"/>
      <c r="E350" s="140"/>
      <c r="F350" s="140"/>
      <c r="G350" s="140"/>
      <c r="H350" s="132"/>
      <c r="I350" s="59"/>
      <c r="J350" s="59"/>
      <c r="K350" s="139">
        <f t="shared" si="1"/>
        <v>0</v>
      </c>
    </row>
    <row r="351" spans="1:11" s="68" customFormat="1" ht="15.75" customHeight="1" hidden="1">
      <c r="A351" s="67"/>
      <c r="B351" s="57"/>
      <c r="C351" s="57" t="s">
        <v>440</v>
      </c>
      <c r="D351" s="140"/>
      <c r="E351" s="140"/>
      <c r="F351" s="140"/>
      <c r="G351" s="140"/>
      <c r="H351" s="132"/>
      <c r="I351" s="59"/>
      <c r="J351" s="59"/>
      <c r="K351" s="139">
        <f t="shared" si="1"/>
        <v>0</v>
      </c>
    </row>
    <row r="352" spans="1:11" s="68" customFormat="1" ht="15.75" customHeight="1" hidden="1">
      <c r="A352" s="67"/>
      <c r="B352" s="57"/>
      <c r="C352" s="134" t="s">
        <v>441</v>
      </c>
      <c r="D352" s="140"/>
      <c r="E352" s="132"/>
      <c r="F352" s="59"/>
      <c r="G352" s="59"/>
      <c r="H352" s="132"/>
      <c r="I352" s="59"/>
      <c r="J352" s="59"/>
      <c r="K352" s="139">
        <f t="shared" si="1"/>
        <v>0</v>
      </c>
    </row>
    <row r="353" spans="1:12" s="42" customFormat="1" ht="15.75" customHeight="1" hidden="1">
      <c r="A353" s="55"/>
      <c r="B353" s="135" t="s">
        <v>92</v>
      </c>
      <c r="C353" s="141"/>
      <c r="D353" s="138"/>
      <c r="E353" s="141">
        <f>E347+E348+E349-E350-E351-E352</f>
        <v>0</v>
      </c>
      <c r="F353" s="138"/>
      <c r="G353" s="141">
        <f>G347+G348+G349-G350-G351-G352</f>
        <v>0</v>
      </c>
      <c r="H353" s="138"/>
      <c r="I353" s="141">
        <f>I347+I348+I349-I350-I351-I352</f>
        <v>0</v>
      </c>
      <c r="J353" s="45"/>
      <c r="K353" s="142">
        <f t="shared" si="1"/>
        <v>0</v>
      </c>
      <c r="L353" s="100">
        <f>K353-'[1]CDKT '!I53</f>
        <v>4017707264</v>
      </c>
    </row>
    <row r="354" spans="1:12" s="42" customFormat="1" ht="24.75" customHeight="1" hidden="1">
      <c r="A354" s="38"/>
      <c r="B354" s="39" t="s">
        <v>94</v>
      </c>
      <c r="C354" s="127"/>
      <c r="D354" s="127"/>
      <c r="E354" s="58"/>
      <c r="F354" s="45"/>
      <c r="G354" s="45"/>
      <c r="H354" s="58"/>
      <c r="I354" s="45"/>
      <c r="J354" s="128"/>
      <c r="K354" s="129"/>
      <c r="L354" s="41"/>
    </row>
    <row r="355" spans="1:12" s="42" customFormat="1" ht="15.75" customHeight="1" hidden="1">
      <c r="A355" s="55"/>
      <c r="B355" s="84" t="s">
        <v>90</v>
      </c>
      <c r="C355" s="138"/>
      <c r="D355" s="138"/>
      <c r="E355" s="138">
        <f>E338-E347</f>
        <v>2163224919</v>
      </c>
      <c r="F355" s="138"/>
      <c r="G355" s="138">
        <f>G338-G347</f>
        <v>1886141353</v>
      </c>
      <c r="H355" s="138">
        <v>0</v>
      </c>
      <c r="I355" s="138">
        <f>I338-I347</f>
        <v>3176853178</v>
      </c>
      <c r="J355" s="45">
        <v>0</v>
      </c>
      <c r="K355" s="139">
        <f>SUM(E355:J355)</f>
        <v>7226219450</v>
      </c>
      <c r="L355" s="100">
        <f>K355-'[1]CDKT '!K51</f>
        <v>5626700256</v>
      </c>
    </row>
    <row r="356" spans="1:12" s="42" customFormat="1" ht="15.75" customHeight="1" hidden="1">
      <c r="A356" s="55"/>
      <c r="B356" s="143" t="s">
        <v>92</v>
      </c>
      <c r="C356" s="144"/>
      <c r="D356" s="138"/>
      <c r="E356" s="144">
        <f>E345-E353</f>
        <v>2163224919</v>
      </c>
      <c r="F356" s="138"/>
      <c r="G356" s="144">
        <f>G345-G353</f>
        <v>1982842422</v>
      </c>
      <c r="H356" s="138">
        <v>0</v>
      </c>
      <c r="I356" s="144">
        <f>I345-I353</f>
        <v>3176853178</v>
      </c>
      <c r="J356" s="45">
        <v>0</v>
      </c>
      <c r="K356" s="145">
        <f>SUM(E356:J356)</f>
        <v>7322920519</v>
      </c>
      <c r="L356" s="100">
        <f>K356-'[1]CDKT '!I50</f>
        <v>3808783127</v>
      </c>
    </row>
    <row r="357" spans="1:12" s="42" customFormat="1" ht="15" customHeight="1" hidden="1">
      <c r="A357" s="55"/>
      <c r="B357" s="44"/>
      <c r="C357" s="44"/>
      <c r="D357" s="44"/>
      <c r="E357" s="44"/>
      <c r="F357" s="84"/>
      <c r="G357" s="44"/>
      <c r="H357" s="84"/>
      <c r="I357" s="45"/>
      <c r="J357" s="45"/>
      <c r="K357" s="45"/>
      <c r="L357" s="41"/>
    </row>
    <row r="358" spans="1:12" s="42" customFormat="1" ht="17.25" customHeight="1" hidden="1">
      <c r="A358" s="55"/>
      <c r="B358" s="84" t="s">
        <v>443</v>
      </c>
      <c r="C358" s="146"/>
      <c r="D358" s="146"/>
      <c r="E358" s="146"/>
      <c r="F358" s="146"/>
      <c r="G358" s="146"/>
      <c r="H358" s="146"/>
      <c r="I358" s="146"/>
      <c r="J358" s="146"/>
      <c r="K358" s="146"/>
      <c r="L358" s="41"/>
    </row>
    <row r="359" spans="1:12" s="42" customFormat="1" ht="12.75" customHeight="1" hidden="1">
      <c r="A359" s="55"/>
      <c r="B359" s="84" t="s">
        <v>444</v>
      </c>
      <c r="C359" s="146"/>
      <c r="D359" s="146"/>
      <c r="E359" s="146"/>
      <c r="F359" s="146"/>
      <c r="G359" s="146"/>
      <c r="H359" s="146"/>
      <c r="I359" s="146"/>
      <c r="J359" s="146"/>
      <c r="K359" s="146"/>
      <c r="L359" s="41"/>
    </row>
    <row r="360" spans="1:12" s="42" customFormat="1" ht="12.75" customHeight="1" hidden="1">
      <c r="A360" s="55"/>
      <c r="B360" s="44" t="s">
        <v>445</v>
      </c>
      <c r="C360" s="44"/>
      <c r="D360" s="44"/>
      <c r="E360" s="44"/>
      <c r="F360" s="44"/>
      <c r="G360" s="44"/>
      <c r="H360" s="44"/>
      <c r="I360" s="44"/>
      <c r="J360" s="44"/>
      <c r="K360" s="44"/>
      <c r="L360" s="41"/>
    </row>
    <row r="361" spans="1:12" s="42" customFormat="1" ht="12.75" customHeight="1" hidden="1">
      <c r="A361" s="55"/>
      <c r="B361" s="44" t="s">
        <v>446</v>
      </c>
      <c r="C361" s="44"/>
      <c r="D361" s="44"/>
      <c r="E361" s="44"/>
      <c r="F361" s="44"/>
      <c r="G361" s="44"/>
      <c r="H361" s="44"/>
      <c r="I361" s="44"/>
      <c r="J361" s="44"/>
      <c r="K361" s="44"/>
      <c r="L361" s="41"/>
    </row>
    <row r="362" spans="1:12" s="42" customFormat="1" ht="12.75" customHeight="1" hidden="1">
      <c r="A362" s="55"/>
      <c r="B362" s="44" t="s">
        <v>447</v>
      </c>
      <c r="C362" s="44"/>
      <c r="D362" s="44"/>
      <c r="E362" s="44"/>
      <c r="F362" s="44"/>
      <c r="G362" s="44"/>
      <c r="H362" s="44"/>
      <c r="I362" s="44"/>
      <c r="J362" s="44"/>
      <c r="K362" s="44"/>
      <c r="L362" s="41"/>
    </row>
    <row r="363" spans="1:12" s="42" customFormat="1" ht="30" customHeight="1" hidden="1">
      <c r="A363" s="121" t="s">
        <v>266</v>
      </c>
      <c r="B363" s="122" t="s">
        <v>448</v>
      </c>
      <c r="C363" s="44"/>
      <c r="D363" s="44"/>
      <c r="E363" s="44"/>
      <c r="F363" s="44"/>
      <c r="G363" s="44"/>
      <c r="H363" s="44"/>
      <c r="I363" s="45"/>
      <c r="J363" s="45"/>
      <c r="K363" s="45"/>
      <c r="L363" s="41"/>
    </row>
    <row r="364" spans="1:12" s="42" customFormat="1" ht="30.75" customHeight="1" hidden="1">
      <c r="A364" s="38"/>
      <c r="B364" s="123"/>
      <c r="C364" s="124"/>
      <c r="D364" s="125"/>
      <c r="E364" s="126" t="s">
        <v>432</v>
      </c>
      <c r="F364" s="125"/>
      <c r="G364" s="126" t="s">
        <v>35</v>
      </c>
      <c r="H364" s="39"/>
      <c r="I364" s="126" t="s">
        <v>36</v>
      </c>
      <c r="J364" s="40"/>
      <c r="K364" s="126" t="s">
        <v>433</v>
      </c>
      <c r="L364" s="61"/>
    </row>
    <row r="365" spans="1:12" s="42" customFormat="1" ht="15" customHeight="1" hidden="1">
      <c r="A365" s="38"/>
      <c r="B365" s="83"/>
      <c r="C365" s="125"/>
      <c r="D365" s="125"/>
      <c r="E365" s="125"/>
      <c r="F365" s="125"/>
      <c r="G365" s="125"/>
      <c r="H365" s="39"/>
      <c r="I365" s="147"/>
      <c r="J365" s="40"/>
      <c r="K365" s="147"/>
      <c r="L365" s="41"/>
    </row>
    <row r="366" spans="1:12" s="42" customFormat="1" ht="15" customHeight="1" hidden="1">
      <c r="A366" s="38"/>
      <c r="B366" s="39" t="s">
        <v>435</v>
      </c>
      <c r="C366" s="148"/>
      <c r="D366" s="148"/>
      <c r="E366" s="148"/>
      <c r="F366" s="148"/>
      <c r="G366" s="148"/>
      <c r="H366" s="148"/>
      <c r="I366" s="40"/>
      <c r="J366" s="40"/>
      <c r="K366" s="40"/>
      <c r="L366" s="41"/>
    </row>
    <row r="367" spans="1:12" s="42" customFormat="1" ht="15" customHeight="1" hidden="1">
      <c r="A367" s="55"/>
      <c r="B367" s="44" t="s">
        <v>90</v>
      </c>
      <c r="C367" s="138"/>
      <c r="D367" s="138"/>
      <c r="E367" s="138"/>
      <c r="F367" s="138"/>
      <c r="G367" s="138"/>
      <c r="H367" s="138"/>
      <c r="I367" s="45"/>
      <c r="J367" s="45"/>
      <c r="K367" s="40">
        <f aca="true" t="shared" si="2" ref="K367:K373">SUM(E367:J367)</f>
        <v>0</v>
      </c>
      <c r="L367" s="41"/>
    </row>
    <row r="368" spans="1:11" s="68" customFormat="1" ht="12.75" customHeight="1" hidden="1">
      <c r="A368" s="67"/>
      <c r="B368" s="57"/>
      <c r="C368" s="57" t="s">
        <v>449</v>
      </c>
      <c r="D368" s="140"/>
      <c r="E368" s="140"/>
      <c r="F368" s="140"/>
      <c r="G368" s="140"/>
      <c r="H368" s="140"/>
      <c r="I368" s="59"/>
      <c r="J368" s="59"/>
      <c r="K368" s="40">
        <f t="shared" si="2"/>
        <v>0</v>
      </c>
    </row>
    <row r="369" spans="1:11" s="68" customFormat="1" ht="15" customHeight="1" hidden="1">
      <c r="A369" s="67"/>
      <c r="B369" s="57"/>
      <c r="C369" s="57" t="s">
        <v>450</v>
      </c>
      <c r="D369" s="140"/>
      <c r="E369" s="140"/>
      <c r="F369" s="140"/>
      <c r="G369" s="140"/>
      <c r="H369" s="140"/>
      <c r="I369" s="59"/>
      <c r="J369" s="59"/>
      <c r="K369" s="40">
        <f t="shared" si="2"/>
        <v>0</v>
      </c>
    </row>
    <row r="370" spans="1:11" s="68" customFormat="1" ht="12.75" customHeight="1" hidden="1">
      <c r="A370" s="67"/>
      <c r="B370" s="57"/>
      <c r="C370" s="57" t="s">
        <v>438</v>
      </c>
      <c r="D370" s="140"/>
      <c r="E370" s="140"/>
      <c r="F370" s="140"/>
      <c r="G370" s="140"/>
      <c r="H370" s="140"/>
      <c r="I370" s="59"/>
      <c r="J370" s="59"/>
      <c r="K370" s="40">
        <f t="shared" si="2"/>
        <v>0</v>
      </c>
    </row>
    <row r="371" spans="1:11" s="68" customFormat="1" ht="12.75" customHeight="1" hidden="1">
      <c r="A371" s="67"/>
      <c r="B371" s="57"/>
      <c r="C371" s="57" t="s">
        <v>451</v>
      </c>
      <c r="D371" s="140"/>
      <c r="E371" s="140"/>
      <c r="F371" s="140"/>
      <c r="G371" s="140"/>
      <c r="H371" s="140"/>
      <c r="I371" s="59"/>
      <c r="J371" s="59"/>
      <c r="K371" s="40">
        <f t="shared" si="2"/>
        <v>0</v>
      </c>
    </row>
    <row r="372" spans="1:11" s="68" customFormat="1" ht="12.75" customHeight="1" hidden="1">
      <c r="A372" s="67"/>
      <c r="B372" s="134"/>
      <c r="C372" s="134" t="s">
        <v>441</v>
      </c>
      <c r="D372" s="140"/>
      <c r="E372" s="140"/>
      <c r="F372" s="140"/>
      <c r="G372" s="140"/>
      <c r="H372" s="140"/>
      <c r="I372" s="59"/>
      <c r="J372" s="59"/>
      <c r="K372" s="40">
        <f t="shared" si="2"/>
        <v>0</v>
      </c>
    </row>
    <row r="373" spans="1:12" s="42" customFormat="1" ht="15" customHeight="1" hidden="1">
      <c r="A373" s="55"/>
      <c r="B373" s="135" t="s">
        <v>92</v>
      </c>
      <c r="C373" s="141"/>
      <c r="D373" s="138"/>
      <c r="E373" s="149">
        <f>E367+E368-E369+E370-E371-E372</f>
        <v>0</v>
      </c>
      <c r="F373" s="138"/>
      <c r="G373" s="149">
        <f>G367+G368-G369+G370-G371-G372</f>
        <v>0</v>
      </c>
      <c r="H373" s="138"/>
      <c r="I373" s="149">
        <f>I367+I368-I369+I370-I371-I372</f>
        <v>0</v>
      </c>
      <c r="J373" s="45"/>
      <c r="K373" s="137">
        <f t="shared" si="2"/>
        <v>0</v>
      </c>
      <c r="L373" s="41"/>
    </row>
    <row r="374" spans="1:12" s="42" customFormat="1" ht="15" customHeight="1" hidden="1">
      <c r="A374" s="38"/>
      <c r="B374" s="83"/>
      <c r="C374" s="125"/>
      <c r="D374" s="125"/>
      <c r="E374" s="125"/>
      <c r="F374" s="125"/>
      <c r="G374" s="125"/>
      <c r="H374" s="39"/>
      <c r="I374" s="147"/>
      <c r="J374" s="40"/>
      <c r="K374" s="147"/>
      <c r="L374" s="41"/>
    </row>
    <row r="375" spans="1:12" s="42" customFormat="1" ht="15" customHeight="1" hidden="1">
      <c r="A375" s="38"/>
      <c r="B375" s="39" t="s">
        <v>442</v>
      </c>
      <c r="C375" s="148"/>
      <c r="D375" s="148"/>
      <c r="E375" s="148"/>
      <c r="F375" s="148"/>
      <c r="G375" s="148"/>
      <c r="H375" s="148"/>
      <c r="I375" s="40"/>
      <c r="J375" s="40"/>
      <c r="K375" s="40"/>
      <c r="L375" s="41"/>
    </row>
    <row r="376" spans="1:12" s="42" customFormat="1" ht="15" customHeight="1" hidden="1">
      <c r="A376" s="55"/>
      <c r="B376" s="44" t="s">
        <v>90</v>
      </c>
      <c r="C376" s="138"/>
      <c r="D376" s="138"/>
      <c r="E376" s="138"/>
      <c r="F376" s="138"/>
      <c r="G376" s="138"/>
      <c r="H376" s="138"/>
      <c r="I376" s="45"/>
      <c r="J376" s="45"/>
      <c r="K376" s="40">
        <f aca="true" t="shared" si="3" ref="K376:K382">SUM(E376:J376)</f>
        <v>0</v>
      </c>
      <c r="L376" s="41"/>
    </row>
    <row r="377" spans="1:12" s="42" customFormat="1" ht="15" customHeight="1" hidden="1">
      <c r="A377" s="67"/>
      <c r="B377" s="57"/>
      <c r="C377" s="57" t="s">
        <v>93</v>
      </c>
      <c r="D377" s="140"/>
      <c r="E377" s="140"/>
      <c r="F377" s="140"/>
      <c r="G377" s="140"/>
      <c r="H377" s="140"/>
      <c r="I377" s="59"/>
      <c r="J377" s="59"/>
      <c r="K377" s="40">
        <f t="shared" si="3"/>
        <v>0</v>
      </c>
      <c r="L377" s="41"/>
    </row>
    <row r="378" spans="1:12" s="42" customFormat="1" ht="12.75" customHeight="1" hidden="1">
      <c r="A378" s="67"/>
      <c r="B378" s="57"/>
      <c r="C378" s="57" t="s">
        <v>452</v>
      </c>
      <c r="D378" s="140"/>
      <c r="E378" s="140"/>
      <c r="F378" s="140"/>
      <c r="G378" s="140"/>
      <c r="H378" s="140"/>
      <c r="I378" s="59"/>
      <c r="J378" s="59"/>
      <c r="K378" s="40">
        <f t="shared" si="3"/>
        <v>0</v>
      </c>
      <c r="L378" s="41"/>
    </row>
    <row r="379" spans="1:12" s="42" customFormat="1" ht="12.75" customHeight="1" hidden="1">
      <c r="A379" s="67"/>
      <c r="B379" s="57"/>
      <c r="C379" s="57" t="s">
        <v>438</v>
      </c>
      <c r="D379" s="140"/>
      <c r="E379" s="140"/>
      <c r="F379" s="140"/>
      <c r="G379" s="140"/>
      <c r="H379" s="140"/>
      <c r="I379" s="59"/>
      <c r="J379" s="59"/>
      <c r="K379" s="40">
        <f t="shared" si="3"/>
        <v>0</v>
      </c>
      <c r="L379" s="41"/>
    </row>
    <row r="380" spans="1:12" s="42" customFormat="1" ht="12.75" customHeight="1" hidden="1">
      <c r="A380" s="67"/>
      <c r="B380" s="57"/>
      <c r="C380" s="57" t="s">
        <v>451</v>
      </c>
      <c r="D380" s="140"/>
      <c r="E380" s="140"/>
      <c r="F380" s="140"/>
      <c r="G380" s="140"/>
      <c r="H380" s="140"/>
      <c r="I380" s="59"/>
      <c r="J380" s="59"/>
      <c r="K380" s="40">
        <f t="shared" si="3"/>
        <v>0</v>
      </c>
      <c r="L380" s="41"/>
    </row>
    <row r="381" spans="1:12" s="42" customFormat="1" ht="15" customHeight="1" hidden="1">
      <c r="A381" s="67"/>
      <c r="B381" s="57"/>
      <c r="C381" s="57" t="s">
        <v>450</v>
      </c>
      <c r="D381" s="140"/>
      <c r="E381" s="140"/>
      <c r="F381" s="140"/>
      <c r="G381" s="140"/>
      <c r="H381" s="140"/>
      <c r="I381" s="59"/>
      <c r="J381" s="59"/>
      <c r="K381" s="40">
        <f t="shared" si="3"/>
        <v>0</v>
      </c>
      <c r="L381" s="41"/>
    </row>
    <row r="382" spans="1:12" s="42" customFormat="1" ht="15" customHeight="1" hidden="1">
      <c r="A382" s="55"/>
      <c r="B382" s="135" t="s">
        <v>92</v>
      </c>
      <c r="C382" s="141"/>
      <c r="D382" s="138"/>
      <c r="E382" s="149">
        <f>E376+E377+E378+E379-E380-E381</f>
        <v>0</v>
      </c>
      <c r="F382" s="138"/>
      <c r="G382" s="149">
        <f>G376+G377+G378+G379-G380-G381</f>
        <v>0</v>
      </c>
      <c r="H382" s="138"/>
      <c r="I382" s="149">
        <f>I376+I377+I378+I379-I380-I381</f>
        <v>0</v>
      </c>
      <c r="J382" s="45"/>
      <c r="K382" s="137">
        <f t="shared" si="3"/>
        <v>0</v>
      </c>
      <c r="L382" s="41"/>
    </row>
    <row r="383" spans="1:12" s="42" customFormat="1" ht="15" customHeight="1" hidden="1">
      <c r="A383" s="38"/>
      <c r="B383" s="83"/>
      <c r="C383" s="125"/>
      <c r="D383" s="125"/>
      <c r="E383" s="125"/>
      <c r="F383" s="125"/>
      <c r="G383" s="125"/>
      <c r="H383" s="83"/>
      <c r="I383" s="147"/>
      <c r="J383" s="40"/>
      <c r="K383" s="147"/>
      <c r="L383" s="41"/>
    </row>
    <row r="384" spans="1:12" s="42" customFormat="1" ht="15" customHeight="1" hidden="1">
      <c r="A384" s="38"/>
      <c r="B384" s="39" t="s">
        <v>453</v>
      </c>
      <c r="C384" s="150"/>
      <c r="D384" s="148"/>
      <c r="E384" s="148"/>
      <c r="F384" s="148"/>
      <c r="G384" s="148"/>
      <c r="H384" s="148"/>
      <c r="I384" s="40"/>
      <c r="J384" s="40"/>
      <c r="K384" s="40"/>
      <c r="L384" s="41"/>
    </row>
    <row r="385" spans="1:12" s="42" customFormat="1" ht="15" customHeight="1" hidden="1">
      <c r="A385" s="55"/>
      <c r="B385" s="44" t="s">
        <v>454</v>
      </c>
      <c r="C385" s="151"/>
      <c r="D385" s="138"/>
      <c r="E385" s="45">
        <f>E367-E376</f>
        <v>0</v>
      </c>
      <c r="F385" s="138"/>
      <c r="G385" s="45">
        <f>G367-G376</f>
        <v>0</v>
      </c>
      <c r="H385" s="138"/>
      <c r="I385" s="45">
        <f>I367-I376</f>
        <v>0</v>
      </c>
      <c r="J385" s="45"/>
      <c r="K385" s="40">
        <f>K367-K376</f>
        <v>0</v>
      </c>
      <c r="L385" s="100">
        <f>K385-'[1]CDKT '!K54</f>
        <v>0</v>
      </c>
    </row>
    <row r="386" spans="1:12" s="42" customFormat="1" ht="15" customHeight="1" hidden="1">
      <c r="A386" s="55"/>
      <c r="B386" s="152" t="s">
        <v>455</v>
      </c>
      <c r="C386" s="153"/>
      <c r="D386" s="138"/>
      <c r="E386" s="154">
        <f>E373-E382</f>
        <v>0</v>
      </c>
      <c r="F386" s="144"/>
      <c r="G386" s="154">
        <f>G373-G382</f>
        <v>0</v>
      </c>
      <c r="H386" s="144"/>
      <c r="I386" s="154">
        <f>I373-I382</f>
        <v>0</v>
      </c>
      <c r="J386" s="154"/>
      <c r="K386" s="155">
        <f>K373-K382</f>
        <v>0</v>
      </c>
      <c r="L386" s="100">
        <f>K386-'[1]CDKT '!I54</f>
        <v>0</v>
      </c>
    </row>
    <row r="387" spans="1:12" s="42" customFormat="1" ht="19.5" customHeight="1" hidden="1">
      <c r="A387" s="38"/>
      <c r="B387" s="39"/>
      <c r="C387" s="83"/>
      <c r="D387" s="39"/>
      <c r="E387" s="39"/>
      <c r="F387" s="39"/>
      <c r="G387" s="39"/>
      <c r="H387" s="39"/>
      <c r="I387" s="40"/>
      <c r="J387" s="40"/>
      <c r="K387" s="40"/>
      <c r="L387" s="41"/>
    </row>
    <row r="388" spans="1:12" s="42" customFormat="1" ht="12.75" customHeight="1" hidden="1">
      <c r="A388" s="55"/>
      <c r="B388" s="84" t="s">
        <v>456</v>
      </c>
      <c r="C388" s="84"/>
      <c r="D388" s="84"/>
      <c r="E388" s="84"/>
      <c r="F388" s="84"/>
      <c r="G388" s="84"/>
      <c r="H388" s="84"/>
      <c r="I388" s="84"/>
      <c r="J388" s="84"/>
      <c r="K388" s="84"/>
      <c r="L388" s="41"/>
    </row>
    <row r="389" spans="1:12" s="42" customFormat="1" ht="12.75" customHeight="1" hidden="1">
      <c r="A389" s="55"/>
      <c r="B389" s="84" t="s">
        <v>457</v>
      </c>
      <c r="C389" s="84"/>
      <c r="D389" s="84"/>
      <c r="E389" s="84"/>
      <c r="F389" s="84"/>
      <c r="G389" s="84"/>
      <c r="H389" s="84"/>
      <c r="I389" s="84"/>
      <c r="J389" s="84"/>
      <c r="K389" s="84"/>
      <c r="L389" s="41"/>
    </row>
    <row r="390" spans="1:12" s="42" customFormat="1" ht="12.75" customHeight="1" hidden="1">
      <c r="A390" s="55"/>
      <c r="B390" s="84" t="s">
        <v>458</v>
      </c>
      <c r="C390" s="84"/>
      <c r="D390" s="84"/>
      <c r="E390" s="84"/>
      <c r="F390" s="84"/>
      <c r="G390" s="84"/>
      <c r="H390" s="84"/>
      <c r="I390" s="84"/>
      <c r="J390" s="84"/>
      <c r="K390" s="84"/>
      <c r="L390" s="41"/>
    </row>
    <row r="391" spans="1:12" s="42" customFormat="1" ht="30" customHeight="1">
      <c r="A391" s="121" t="s">
        <v>259</v>
      </c>
      <c r="B391" s="122" t="s">
        <v>22</v>
      </c>
      <c r="C391" s="44"/>
      <c r="D391" s="44"/>
      <c r="E391" s="44"/>
      <c r="F391" s="44"/>
      <c r="G391" s="44"/>
      <c r="H391" s="44"/>
      <c r="I391" s="45"/>
      <c r="J391" s="45"/>
      <c r="K391" s="45"/>
      <c r="L391" s="41"/>
    </row>
    <row r="392" spans="1:12" s="42" customFormat="1" ht="30.75" customHeight="1">
      <c r="A392" s="38"/>
      <c r="B392" s="123"/>
      <c r="C392" s="124"/>
      <c r="D392" s="125"/>
      <c r="E392" s="126"/>
      <c r="F392" s="125"/>
      <c r="G392" s="126" t="s">
        <v>459</v>
      </c>
      <c r="H392" s="39"/>
      <c r="I392" s="126" t="s">
        <v>460</v>
      </c>
      <c r="J392" s="40"/>
      <c r="K392" s="126" t="s">
        <v>433</v>
      </c>
      <c r="L392" s="61"/>
    </row>
    <row r="393" spans="1:12" s="42" customFormat="1" ht="6" customHeight="1">
      <c r="A393" s="38"/>
      <c r="B393" s="83"/>
      <c r="C393" s="125"/>
      <c r="D393" s="125"/>
      <c r="E393" s="125"/>
      <c r="F393" s="125"/>
      <c r="G393" s="125"/>
      <c r="H393" s="39"/>
      <c r="I393" s="147"/>
      <c r="J393" s="40"/>
      <c r="K393" s="147"/>
      <c r="L393" s="41"/>
    </row>
    <row r="394" spans="1:12" s="42" customFormat="1" ht="21" customHeight="1">
      <c r="A394" s="38"/>
      <c r="B394" s="39" t="s">
        <v>435</v>
      </c>
      <c r="C394" s="148"/>
      <c r="D394" s="148"/>
      <c r="E394" s="148"/>
      <c r="F394" s="148"/>
      <c r="G394" s="148"/>
      <c r="H394" s="51"/>
      <c r="I394" s="128"/>
      <c r="J394" s="128"/>
      <c r="K394" s="40"/>
      <c r="L394" s="41"/>
    </row>
    <row r="395" spans="1:12" s="42" customFormat="1" ht="15.75" customHeight="1">
      <c r="A395" s="55"/>
      <c r="B395" s="44" t="s">
        <v>90</v>
      </c>
      <c r="C395" s="58"/>
      <c r="D395" s="58"/>
      <c r="E395" s="58"/>
      <c r="F395" s="58"/>
      <c r="G395" s="22">
        <v>1391038227</v>
      </c>
      <c r="H395" s="156"/>
      <c r="I395" s="22">
        <v>139830000</v>
      </c>
      <c r="J395" s="157"/>
      <c r="K395" s="24">
        <f>SUM(E395:J395)</f>
        <v>1530868227</v>
      </c>
      <c r="L395" s="41"/>
    </row>
    <row r="396" spans="1:12" s="42" customFormat="1" ht="15.75" customHeight="1" hidden="1">
      <c r="A396" s="67"/>
      <c r="B396" s="57"/>
      <c r="C396" s="57" t="s">
        <v>91</v>
      </c>
      <c r="D396" s="132"/>
      <c r="E396" s="132"/>
      <c r="F396" s="132"/>
      <c r="G396" s="158"/>
      <c r="H396" s="159"/>
      <c r="I396" s="160"/>
      <c r="J396" s="160"/>
      <c r="K396" s="161">
        <f aca="true" t="shared" si="4" ref="K396:K402">SUM(E396:J396)</f>
        <v>0</v>
      </c>
      <c r="L396" s="41"/>
    </row>
    <row r="397" spans="1:12" s="42" customFormat="1" ht="15.75" customHeight="1" hidden="1">
      <c r="A397" s="67"/>
      <c r="B397" s="57"/>
      <c r="C397" s="57" t="s">
        <v>461</v>
      </c>
      <c r="D397" s="132"/>
      <c r="E397" s="132"/>
      <c r="F397" s="132"/>
      <c r="G397" s="158"/>
      <c r="H397" s="159"/>
      <c r="I397" s="160"/>
      <c r="J397" s="160"/>
      <c r="K397" s="161">
        <f t="shared" si="4"/>
        <v>0</v>
      </c>
      <c r="L397" s="41"/>
    </row>
    <row r="398" spans="1:12" s="42" customFormat="1" ht="15.75" customHeight="1" hidden="1">
      <c r="A398" s="67"/>
      <c r="B398" s="57"/>
      <c r="C398" s="57" t="s">
        <v>462</v>
      </c>
      <c r="D398" s="132"/>
      <c r="E398" s="132"/>
      <c r="F398" s="132"/>
      <c r="G398" s="158"/>
      <c r="H398" s="159"/>
      <c r="I398" s="160"/>
      <c r="J398" s="160"/>
      <c r="K398" s="161">
        <f t="shared" si="4"/>
        <v>0</v>
      </c>
      <c r="L398" s="41"/>
    </row>
    <row r="399" spans="1:12" s="42" customFormat="1" ht="15.75" customHeight="1" hidden="1">
      <c r="A399" s="67"/>
      <c r="B399" s="57"/>
      <c r="C399" s="57" t="s">
        <v>438</v>
      </c>
      <c r="D399" s="132"/>
      <c r="E399" s="132"/>
      <c r="F399" s="132"/>
      <c r="G399" s="158"/>
      <c r="H399" s="159"/>
      <c r="I399" s="160"/>
      <c r="J399" s="160"/>
      <c r="K399" s="161">
        <f t="shared" si="4"/>
        <v>0</v>
      </c>
      <c r="L399" s="41"/>
    </row>
    <row r="400" spans="1:12" s="42" customFormat="1" ht="15.75" customHeight="1" hidden="1">
      <c r="A400" s="67"/>
      <c r="B400" s="57"/>
      <c r="C400" s="57" t="s">
        <v>440</v>
      </c>
      <c r="D400" s="132"/>
      <c r="E400" s="132"/>
      <c r="F400" s="132"/>
      <c r="G400" s="158"/>
      <c r="H400" s="159"/>
      <c r="I400" s="160"/>
      <c r="J400" s="160"/>
      <c r="K400" s="161">
        <f t="shared" si="4"/>
        <v>0</v>
      </c>
      <c r="L400" s="41"/>
    </row>
    <row r="401" spans="1:12" s="42" customFormat="1" ht="15.75" customHeight="1" hidden="1">
      <c r="A401" s="67"/>
      <c r="B401" s="134"/>
      <c r="C401" s="134" t="s">
        <v>441</v>
      </c>
      <c r="D401" s="132"/>
      <c r="E401" s="132"/>
      <c r="F401" s="132"/>
      <c r="G401" s="158"/>
      <c r="H401" s="156"/>
      <c r="I401" s="157"/>
      <c r="J401" s="157"/>
      <c r="K401" s="24">
        <f t="shared" si="4"/>
        <v>0</v>
      </c>
      <c r="L401" s="41"/>
    </row>
    <row r="402" spans="1:12" s="42" customFormat="1" ht="15.75" customHeight="1">
      <c r="A402" s="55"/>
      <c r="B402" s="162" t="s">
        <v>38</v>
      </c>
      <c r="C402" s="163"/>
      <c r="D402" s="58"/>
      <c r="E402" s="163"/>
      <c r="F402" s="58"/>
      <c r="G402" s="164">
        <f>G395+G396+G397+G398+G399-G400-G401</f>
        <v>1391038227</v>
      </c>
      <c r="H402" s="156"/>
      <c r="I402" s="164">
        <f>I395+I396+I397+I398+I399-I400-I401</f>
        <v>139830000</v>
      </c>
      <c r="J402" s="157"/>
      <c r="K402" s="165">
        <f t="shared" si="4"/>
        <v>1530868227</v>
      </c>
      <c r="L402" s="100">
        <f>K402-'[1]CDKT '!I58</f>
        <v>0</v>
      </c>
    </row>
    <row r="403" spans="1:12" s="42" customFormat="1" ht="15.75" customHeight="1">
      <c r="A403" s="55"/>
      <c r="B403" s="58"/>
      <c r="C403" s="58"/>
      <c r="D403" s="58"/>
      <c r="E403" s="58"/>
      <c r="F403" s="58"/>
      <c r="G403" s="22"/>
      <c r="H403" s="156"/>
      <c r="I403" s="157"/>
      <c r="J403" s="157"/>
      <c r="K403" s="24"/>
      <c r="L403" s="41" t="s">
        <v>463</v>
      </c>
    </row>
    <row r="404" spans="1:12" s="42" customFormat="1" ht="15.75" customHeight="1">
      <c r="A404" s="38"/>
      <c r="B404" s="39" t="s">
        <v>442</v>
      </c>
      <c r="C404" s="148"/>
      <c r="D404" s="148"/>
      <c r="E404" s="148"/>
      <c r="F404" s="148"/>
      <c r="G404" s="166"/>
      <c r="H404" s="166"/>
      <c r="I404" s="24"/>
      <c r="J404" s="24"/>
      <c r="K404" s="24"/>
      <c r="L404" s="41"/>
    </row>
    <row r="405" spans="1:12" s="42" customFormat="1" ht="15.75" customHeight="1">
      <c r="A405" s="55"/>
      <c r="B405" s="44" t="s">
        <v>90</v>
      </c>
      <c r="C405" s="58"/>
      <c r="D405" s="58"/>
      <c r="E405" s="58"/>
      <c r="F405" s="58"/>
      <c r="G405" s="22">
        <v>351499883</v>
      </c>
      <c r="H405" s="156"/>
      <c r="I405" s="22">
        <v>75490500</v>
      </c>
      <c r="J405" s="157"/>
      <c r="K405" s="24">
        <f aca="true" t="shared" si="5" ref="K405:K410">SUM(E405:J405)</f>
        <v>426990383</v>
      </c>
      <c r="L405" s="100">
        <f>K405+'[1]CDKT '!K59</f>
        <v>59308872</v>
      </c>
    </row>
    <row r="406" spans="1:12" s="42" customFormat="1" ht="15.75" customHeight="1">
      <c r="A406" s="67"/>
      <c r="B406" s="57"/>
      <c r="C406" s="57" t="s">
        <v>464</v>
      </c>
      <c r="D406" s="134"/>
      <c r="E406" s="167"/>
      <c r="F406" s="168"/>
      <c r="G406" s="664">
        <v>7835718</v>
      </c>
      <c r="H406" s="156"/>
      <c r="I406" s="664">
        <v>6991500</v>
      </c>
      <c r="J406" s="160"/>
      <c r="K406" s="161">
        <f t="shared" si="5"/>
        <v>14827218</v>
      </c>
      <c r="L406" s="41"/>
    </row>
    <row r="407" spans="1:12" s="42" customFormat="1" ht="15.75" customHeight="1" hidden="1">
      <c r="A407" s="67"/>
      <c r="B407" s="57"/>
      <c r="C407" s="57" t="s">
        <v>438</v>
      </c>
      <c r="D407" s="132"/>
      <c r="E407" s="132"/>
      <c r="F407" s="132"/>
      <c r="G407" s="158"/>
      <c r="H407" s="156"/>
      <c r="I407" s="157"/>
      <c r="J407" s="157"/>
      <c r="K407" s="24">
        <f t="shared" si="5"/>
        <v>0</v>
      </c>
      <c r="L407" s="41"/>
    </row>
    <row r="408" spans="1:12" s="42" customFormat="1" ht="15.75" customHeight="1" hidden="1">
      <c r="A408" s="67"/>
      <c r="B408" s="57"/>
      <c r="C408" s="57" t="s">
        <v>440</v>
      </c>
      <c r="D408" s="134"/>
      <c r="E408" s="167"/>
      <c r="F408" s="168"/>
      <c r="G408" s="169"/>
      <c r="H408" s="156"/>
      <c r="I408" s="157"/>
      <c r="J408" s="157"/>
      <c r="K408" s="24">
        <f t="shared" si="5"/>
        <v>0</v>
      </c>
      <c r="L408" s="41"/>
    </row>
    <row r="409" spans="1:12" s="42" customFormat="1" ht="15" hidden="1">
      <c r="A409" s="67"/>
      <c r="B409" s="134"/>
      <c r="C409" s="134" t="s">
        <v>441</v>
      </c>
      <c r="D409" s="132"/>
      <c r="E409" s="132"/>
      <c r="F409" s="132"/>
      <c r="G409" s="158"/>
      <c r="H409" s="156"/>
      <c r="I409" s="157"/>
      <c r="J409" s="157"/>
      <c r="K409" s="24">
        <f t="shared" si="5"/>
        <v>0</v>
      </c>
      <c r="L409" s="41"/>
    </row>
    <row r="410" spans="1:12" s="42" customFormat="1" ht="15.75" customHeight="1">
      <c r="A410" s="55"/>
      <c r="B410" s="162" t="s">
        <v>38</v>
      </c>
      <c r="C410" s="163"/>
      <c r="D410" s="58"/>
      <c r="E410" s="163"/>
      <c r="F410" s="58"/>
      <c r="G410" s="164">
        <f>G405+G406+G407-G408-G409</f>
        <v>359335601</v>
      </c>
      <c r="H410" s="156"/>
      <c r="I410" s="164">
        <f>I405+I406+I407-I408-I409</f>
        <v>82482000</v>
      </c>
      <c r="J410" s="157"/>
      <c r="K410" s="165">
        <f t="shared" si="5"/>
        <v>441817601</v>
      </c>
      <c r="L410" s="100">
        <f>K410+'[1]CDKT '!I59</f>
        <v>29654436</v>
      </c>
    </row>
    <row r="411" spans="1:12" s="42" customFormat="1" ht="15.75" customHeight="1">
      <c r="A411" s="55"/>
      <c r="B411" s="84"/>
      <c r="C411" s="58"/>
      <c r="D411" s="58"/>
      <c r="E411" s="58"/>
      <c r="F411" s="58"/>
      <c r="G411" s="22"/>
      <c r="H411" s="156"/>
      <c r="I411" s="157"/>
      <c r="J411" s="157"/>
      <c r="K411" s="157"/>
      <c r="L411" s="41"/>
    </row>
    <row r="412" spans="1:12" s="42" customFormat="1" ht="15.75" customHeight="1">
      <c r="A412" s="38"/>
      <c r="B412" s="39" t="s">
        <v>453</v>
      </c>
      <c r="C412" s="148"/>
      <c r="D412" s="148"/>
      <c r="E412" s="148"/>
      <c r="F412" s="148"/>
      <c r="G412" s="166"/>
      <c r="H412" s="166"/>
      <c r="I412" s="24"/>
      <c r="J412" s="24"/>
      <c r="K412" s="36"/>
      <c r="L412" s="41"/>
    </row>
    <row r="413" spans="1:12" s="42" customFormat="1" ht="15.75" customHeight="1">
      <c r="A413" s="55"/>
      <c r="B413" s="44" t="s">
        <v>90</v>
      </c>
      <c r="C413" s="58"/>
      <c r="D413" s="58"/>
      <c r="E413" s="58"/>
      <c r="F413" s="58"/>
      <c r="G413" s="22">
        <f>G395-G405</f>
        <v>1039538344</v>
      </c>
      <c r="H413" s="170" t="s">
        <v>465</v>
      </c>
      <c r="I413" s="36">
        <f>I395-I405</f>
        <v>64339500</v>
      </c>
      <c r="J413" s="36" t="s">
        <v>466</v>
      </c>
      <c r="K413" s="166">
        <f>K395-K405</f>
        <v>1103877844</v>
      </c>
      <c r="L413" s="41"/>
    </row>
    <row r="414" spans="1:12" s="42" customFormat="1" ht="15.75" customHeight="1" thickBot="1">
      <c r="A414" s="55"/>
      <c r="B414" s="152" t="s">
        <v>38</v>
      </c>
      <c r="C414" s="171"/>
      <c r="D414" s="58"/>
      <c r="E414" s="172"/>
      <c r="F414" s="58"/>
      <c r="G414" s="173">
        <f>G402-G410</f>
        <v>1031702626</v>
      </c>
      <c r="H414" s="170" t="s">
        <v>465</v>
      </c>
      <c r="I414" s="173">
        <f>I402-I410</f>
        <v>57348000</v>
      </c>
      <c r="J414" s="36" t="s">
        <v>466</v>
      </c>
      <c r="K414" s="174">
        <f>K402-K410</f>
        <v>1089050626</v>
      </c>
      <c r="L414" s="100">
        <f>K414-'[1]CDKT '!I57</f>
        <v>-29654436</v>
      </c>
    </row>
    <row r="415" spans="1:12" s="42" customFormat="1" ht="19.5" customHeight="1" thickTop="1">
      <c r="A415" s="55"/>
      <c r="B415" s="735" t="s">
        <v>467</v>
      </c>
      <c r="C415" s="735"/>
      <c r="D415" s="735"/>
      <c r="E415" s="735"/>
      <c r="F415" s="735"/>
      <c r="G415" s="735"/>
      <c r="H415" s="735"/>
      <c r="I415" s="735"/>
      <c r="J415" s="735"/>
      <c r="K415" s="735"/>
      <c r="L415" s="41"/>
    </row>
    <row r="416" spans="1:12" s="42" customFormat="1" ht="31.5" customHeight="1">
      <c r="A416" s="55"/>
      <c r="B416" s="736" t="s">
        <v>468</v>
      </c>
      <c r="C416" s="736"/>
      <c r="D416" s="736"/>
      <c r="E416" s="736"/>
      <c r="F416" s="736"/>
      <c r="G416" s="736"/>
      <c r="H416" s="736"/>
      <c r="I416" s="736"/>
      <c r="J416" s="736"/>
      <c r="K416" s="736"/>
      <c r="L416" s="41"/>
    </row>
    <row r="417" spans="1:12" s="42" customFormat="1" ht="30" customHeight="1" hidden="1">
      <c r="A417" s="121" t="s">
        <v>266</v>
      </c>
      <c r="B417" s="122" t="s">
        <v>63</v>
      </c>
      <c r="C417" s="44"/>
      <c r="D417" s="44"/>
      <c r="E417" s="44"/>
      <c r="F417" s="44"/>
      <c r="G417" s="44"/>
      <c r="H417" s="44"/>
      <c r="I417" s="120" t="str">
        <f>'[1]TTC'!D14</f>
        <v>30/09/2012</v>
      </c>
      <c r="J417" s="120"/>
      <c r="K417" s="120" t="str">
        <f>'[1]TTC'!D13</f>
        <v>01/07/2012</v>
      </c>
      <c r="L417" s="41"/>
    </row>
    <row r="418" spans="1:12" s="42" customFormat="1" ht="19.5" customHeight="1" hidden="1">
      <c r="A418" s="55"/>
      <c r="B418" s="107" t="s">
        <v>469</v>
      </c>
      <c r="C418" s="44"/>
      <c r="D418" s="44"/>
      <c r="E418" s="44"/>
      <c r="F418" s="44"/>
      <c r="G418" s="44"/>
      <c r="H418" s="44"/>
      <c r="I418" s="36"/>
      <c r="J418" s="36"/>
      <c r="K418" s="36"/>
      <c r="L418" s="41"/>
    </row>
    <row r="419" spans="1:11" s="68" customFormat="1" ht="19.5" customHeight="1" hidden="1">
      <c r="A419" s="67"/>
      <c r="B419" s="175"/>
      <c r="C419" s="176" t="s">
        <v>470</v>
      </c>
      <c r="D419" s="57"/>
      <c r="E419" s="57"/>
      <c r="F419" s="57"/>
      <c r="G419" s="57"/>
      <c r="H419" s="57"/>
      <c r="I419" s="95"/>
      <c r="J419" s="95"/>
      <c r="K419" s="95"/>
    </row>
    <row r="420" spans="1:11" s="68" customFormat="1" ht="19.5" customHeight="1" hidden="1">
      <c r="A420" s="67"/>
      <c r="B420" s="177"/>
      <c r="C420" s="134" t="s">
        <v>471</v>
      </c>
      <c r="D420" s="57"/>
      <c r="E420" s="57"/>
      <c r="F420" s="57"/>
      <c r="G420" s="57"/>
      <c r="H420" s="57"/>
      <c r="I420" s="95"/>
      <c r="J420" s="95"/>
      <c r="K420" s="95"/>
    </row>
    <row r="421" spans="1:13" s="42" customFormat="1" ht="21" customHeight="1" hidden="1">
      <c r="A421" s="67"/>
      <c r="B421" s="39"/>
      <c r="C421" s="39" t="s">
        <v>28</v>
      </c>
      <c r="D421" s="57"/>
      <c r="E421" s="57"/>
      <c r="F421" s="57"/>
      <c r="G421" s="57"/>
      <c r="H421" s="57"/>
      <c r="I421" s="98">
        <f>SUM(I419:I420)</f>
        <v>0</v>
      </c>
      <c r="J421" s="24"/>
      <c r="K421" s="98">
        <f>SUM(K419:K420)</f>
        <v>0</v>
      </c>
      <c r="L421" s="100" t="e">
        <f>I421-'[1]CDKT '!I60</f>
        <v>#REF!</v>
      </c>
      <c r="M421" s="100" t="e">
        <f>K421-'[1]CDKT '!K60</f>
        <v>#REF!</v>
      </c>
    </row>
    <row r="422" spans="1:12" s="42" customFormat="1" ht="30" customHeight="1" hidden="1">
      <c r="A422" s="121" t="s">
        <v>319</v>
      </c>
      <c r="B422" s="122" t="s">
        <v>472</v>
      </c>
      <c r="C422" s="44"/>
      <c r="D422" s="44"/>
      <c r="E422" s="44"/>
      <c r="F422" s="44"/>
      <c r="G422" s="44"/>
      <c r="H422" s="44"/>
      <c r="I422" s="40"/>
      <c r="J422" s="40"/>
      <c r="K422" s="40"/>
      <c r="L422" s="41"/>
    </row>
    <row r="423" spans="1:12" s="42" customFormat="1" ht="30.75" customHeight="1" hidden="1">
      <c r="A423" s="38"/>
      <c r="B423" s="178" t="s">
        <v>34</v>
      </c>
      <c r="C423" s="179"/>
      <c r="D423" s="125"/>
      <c r="E423" s="126" t="s">
        <v>473</v>
      </c>
      <c r="F423" s="125"/>
      <c r="G423" s="126" t="s">
        <v>474</v>
      </c>
      <c r="H423" s="39"/>
      <c r="I423" s="126" t="s">
        <v>475</v>
      </c>
      <c r="J423" s="40"/>
      <c r="K423" s="126" t="s">
        <v>476</v>
      </c>
      <c r="L423" s="61"/>
    </row>
    <row r="424" spans="1:12" s="42" customFormat="1" ht="15.75" customHeight="1" hidden="1">
      <c r="A424" s="38"/>
      <c r="B424" s="180"/>
      <c r="C424" s="180"/>
      <c r="D424" s="125"/>
      <c r="E424" s="181"/>
      <c r="F424" s="125"/>
      <c r="G424" s="181"/>
      <c r="H424" s="39"/>
      <c r="I424" s="181"/>
      <c r="J424" s="40"/>
      <c r="K424" s="181"/>
      <c r="L424" s="61"/>
    </row>
    <row r="425" spans="1:12" s="42" customFormat="1" ht="15.75" customHeight="1" hidden="1">
      <c r="A425" s="38"/>
      <c r="B425" s="83" t="s">
        <v>435</v>
      </c>
      <c r="C425" s="83"/>
      <c r="D425" s="83"/>
      <c r="E425" s="182">
        <f>SUM(E426:E429)</f>
        <v>0</v>
      </c>
      <c r="F425" s="180"/>
      <c r="G425" s="182">
        <f>SUM(G426:G429)</f>
        <v>0</v>
      </c>
      <c r="H425" s="183"/>
      <c r="I425" s="182">
        <f>SUM(I426:I429)</f>
        <v>0</v>
      </c>
      <c r="J425" s="45"/>
      <c r="K425" s="40">
        <f>E425+G425-I425</f>
        <v>0</v>
      </c>
      <c r="L425" s="100">
        <f>K425-'[1]CDKT '!I62</f>
        <v>0</v>
      </c>
    </row>
    <row r="426" spans="1:12" s="42" customFormat="1" ht="15.75" customHeight="1" hidden="1">
      <c r="A426" s="55"/>
      <c r="B426" s="84" t="s">
        <v>39</v>
      </c>
      <c r="C426" s="138"/>
      <c r="D426" s="138"/>
      <c r="E426" s="184"/>
      <c r="F426" s="184"/>
      <c r="G426" s="184"/>
      <c r="H426" s="138"/>
      <c r="I426" s="45"/>
      <c r="J426" s="45"/>
      <c r="K426" s="40">
        <f>E426+G426-I426</f>
        <v>0</v>
      </c>
      <c r="L426" s="41"/>
    </row>
    <row r="427" spans="1:12" s="42" customFormat="1" ht="15.75" customHeight="1" hidden="1">
      <c r="A427" s="67"/>
      <c r="B427" s="84" t="s">
        <v>477</v>
      </c>
      <c r="C427" s="138"/>
      <c r="D427" s="138"/>
      <c r="E427" s="138"/>
      <c r="F427" s="138"/>
      <c r="G427" s="138"/>
      <c r="H427" s="138"/>
      <c r="I427" s="45"/>
      <c r="J427" s="45"/>
      <c r="K427" s="40">
        <f>E427+G427-I427</f>
        <v>0</v>
      </c>
      <c r="L427" s="41"/>
    </row>
    <row r="428" spans="1:12" s="42" customFormat="1" ht="15.75" customHeight="1" hidden="1">
      <c r="A428" s="67"/>
      <c r="B428" s="84" t="s">
        <v>478</v>
      </c>
      <c r="C428" s="138"/>
      <c r="D428" s="138"/>
      <c r="E428" s="138"/>
      <c r="F428" s="138"/>
      <c r="G428" s="138"/>
      <c r="H428" s="138"/>
      <c r="I428" s="45"/>
      <c r="J428" s="45"/>
      <c r="K428" s="40">
        <f>E428+G428-I428</f>
        <v>0</v>
      </c>
      <c r="L428" s="41"/>
    </row>
    <row r="429" spans="1:12" s="42" customFormat="1" ht="15.75" customHeight="1" hidden="1">
      <c r="A429" s="67"/>
      <c r="B429" s="162" t="s">
        <v>479</v>
      </c>
      <c r="C429" s="185"/>
      <c r="D429" s="138"/>
      <c r="E429" s="185"/>
      <c r="F429" s="138"/>
      <c r="G429" s="185"/>
      <c r="H429" s="138"/>
      <c r="I429" s="186"/>
      <c r="J429" s="45"/>
      <c r="K429" s="137">
        <f>E429+G429-I429</f>
        <v>0</v>
      </c>
      <c r="L429" s="41"/>
    </row>
    <row r="430" spans="1:12" s="42" customFormat="1" ht="15.75" customHeight="1" hidden="1">
      <c r="A430" s="67"/>
      <c r="B430" s="84"/>
      <c r="C430" s="138"/>
      <c r="D430" s="138"/>
      <c r="E430" s="138"/>
      <c r="F430" s="138"/>
      <c r="G430" s="138"/>
      <c r="H430" s="138"/>
      <c r="I430" s="45"/>
      <c r="J430" s="45"/>
      <c r="K430" s="40"/>
      <c r="L430" s="41"/>
    </row>
    <row r="431" spans="1:12" s="42" customFormat="1" ht="15.75" customHeight="1" hidden="1">
      <c r="A431" s="38"/>
      <c r="B431" s="83" t="s">
        <v>442</v>
      </c>
      <c r="C431" s="83"/>
      <c r="D431" s="83"/>
      <c r="E431" s="187">
        <f>SUM(E432:E435)</f>
        <v>0</v>
      </c>
      <c r="F431" s="180"/>
      <c r="G431" s="187">
        <f>SUM(G432:G435)</f>
        <v>0</v>
      </c>
      <c r="H431" s="183"/>
      <c r="I431" s="187">
        <f>SUM(I432:I435)</f>
        <v>0</v>
      </c>
      <c r="J431" s="45"/>
      <c r="K431" s="40">
        <f>E431+G431-I431</f>
        <v>0</v>
      </c>
      <c r="L431" s="100">
        <f>K431+'[1]CDKT '!I63</f>
        <v>0</v>
      </c>
    </row>
    <row r="432" spans="1:12" s="42" customFormat="1" ht="15.75" customHeight="1" hidden="1">
      <c r="A432" s="55"/>
      <c r="B432" s="84" t="s">
        <v>39</v>
      </c>
      <c r="C432" s="138"/>
      <c r="D432" s="138"/>
      <c r="E432" s="138"/>
      <c r="F432" s="138"/>
      <c r="G432" s="138"/>
      <c r="H432" s="138"/>
      <c r="I432" s="45"/>
      <c r="J432" s="45"/>
      <c r="K432" s="40">
        <f>E432+G432-I432</f>
        <v>0</v>
      </c>
      <c r="L432" s="41"/>
    </row>
    <row r="433" spans="1:12" s="42" customFormat="1" ht="15.75" customHeight="1" hidden="1">
      <c r="A433" s="67"/>
      <c r="B433" s="84" t="s">
        <v>477</v>
      </c>
      <c r="C433" s="138"/>
      <c r="D433" s="138"/>
      <c r="E433" s="138"/>
      <c r="F433" s="138"/>
      <c r="G433" s="138"/>
      <c r="H433" s="138"/>
      <c r="I433" s="45"/>
      <c r="J433" s="45"/>
      <c r="K433" s="40">
        <f>E433+G433-I433</f>
        <v>0</v>
      </c>
      <c r="L433" s="41"/>
    </row>
    <row r="434" spans="1:12" s="42" customFormat="1" ht="15.75" customHeight="1" hidden="1">
      <c r="A434" s="67"/>
      <c r="B434" s="84" t="s">
        <v>478</v>
      </c>
      <c r="C434" s="138"/>
      <c r="D434" s="138"/>
      <c r="E434" s="138"/>
      <c r="F434" s="138"/>
      <c r="G434" s="138"/>
      <c r="H434" s="138"/>
      <c r="I434" s="45"/>
      <c r="J434" s="45"/>
      <c r="K434" s="40">
        <f>E434+G434-I434</f>
        <v>0</v>
      </c>
      <c r="L434" s="41"/>
    </row>
    <row r="435" spans="1:12" s="42" customFormat="1" ht="15.75" customHeight="1" hidden="1">
      <c r="A435" s="67"/>
      <c r="B435" s="162" t="s">
        <v>479</v>
      </c>
      <c r="C435" s="185"/>
      <c r="D435" s="138"/>
      <c r="E435" s="185"/>
      <c r="F435" s="138"/>
      <c r="G435" s="185"/>
      <c r="H435" s="138"/>
      <c r="I435" s="186"/>
      <c r="J435" s="45"/>
      <c r="K435" s="137">
        <f>E435+G435-I435</f>
        <v>0</v>
      </c>
      <c r="L435" s="41"/>
    </row>
    <row r="436" spans="1:12" s="42" customFormat="1" ht="15.75" customHeight="1" hidden="1">
      <c r="A436" s="67"/>
      <c r="B436" s="84"/>
      <c r="C436" s="138"/>
      <c r="D436" s="138"/>
      <c r="E436" s="138"/>
      <c r="F436" s="138"/>
      <c r="G436" s="138"/>
      <c r="H436" s="138"/>
      <c r="I436" s="45"/>
      <c r="J436" s="45"/>
      <c r="K436" s="40"/>
      <c r="L436" s="41"/>
    </row>
    <row r="437" spans="1:12" s="42" customFormat="1" ht="15.75" customHeight="1" hidden="1">
      <c r="A437" s="38"/>
      <c r="B437" s="83" t="s">
        <v>453</v>
      </c>
      <c r="C437" s="83"/>
      <c r="D437" s="83"/>
      <c r="E437" s="187">
        <f>SUM(E438:E441)</f>
        <v>0</v>
      </c>
      <c r="F437" s="180"/>
      <c r="G437" s="187">
        <f>SUM(G438:G441)</f>
        <v>0</v>
      </c>
      <c r="H437" s="183"/>
      <c r="I437" s="187">
        <f>SUM(I438:I441)</f>
        <v>0</v>
      </c>
      <c r="J437" s="45"/>
      <c r="K437" s="40">
        <f>E437+G437-I437</f>
        <v>0</v>
      </c>
      <c r="L437" s="100">
        <f>K437-'[1]CDKT '!I61</f>
        <v>0</v>
      </c>
    </row>
    <row r="438" spans="1:12" s="42" customFormat="1" ht="15.75" customHeight="1" hidden="1">
      <c r="A438" s="55"/>
      <c r="B438" s="84" t="s">
        <v>39</v>
      </c>
      <c r="C438" s="138"/>
      <c r="D438" s="138"/>
      <c r="E438" s="138"/>
      <c r="F438" s="138"/>
      <c r="G438" s="138"/>
      <c r="H438" s="138"/>
      <c r="I438" s="45"/>
      <c r="J438" s="45"/>
      <c r="K438" s="40">
        <f>E438+G438-I438</f>
        <v>0</v>
      </c>
      <c r="L438" s="41"/>
    </row>
    <row r="439" spans="1:12" s="42" customFormat="1" ht="15.75" customHeight="1" hidden="1">
      <c r="A439" s="55"/>
      <c r="B439" s="84" t="s">
        <v>477</v>
      </c>
      <c r="C439" s="138"/>
      <c r="D439" s="138"/>
      <c r="E439" s="138"/>
      <c r="F439" s="138"/>
      <c r="G439" s="138"/>
      <c r="H439" s="138"/>
      <c r="I439" s="45"/>
      <c r="J439" s="45"/>
      <c r="K439" s="40">
        <f>E439+G439-I439</f>
        <v>0</v>
      </c>
      <c r="L439" s="41"/>
    </row>
    <row r="440" spans="1:12" s="42" customFormat="1" ht="15.75" customHeight="1" hidden="1">
      <c r="A440" s="55"/>
      <c r="B440" s="84" t="s">
        <v>478</v>
      </c>
      <c r="C440" s="138"/>
      <c r="D440" s="138"/>
      <c r="E440" s="138"/>
      <c r="F440" s="138"/>
      <c r="G440" s="138"/>
      <c r="H440" s="138"/>
      <c r="I440" s="45"/>
      <c r="J440" s="45"/>
      <c r="K440" s="40">
        <f>E440+G440-I440</f>
        <v>0</v>
      </c>
      <c r="L440" s="41"/>
    </row>
    <row r="441" spans="1:12" s="42" customFormat="1" ht="15.75" customHeight="1" hidden="1">
      <c r="A441" s="55"/>
      <c r="B441" s="152" t="s">
        <v>479</v>
      </c>
      <c r="C441" s="188"/>
      <c r="D441" s="138"/>
      <c r="E441" s="188"/>
      <c r="F441" s="138"/>
      <c r="G441" s="188"/>
      <c r="H441" s="138"/>
      <c r="I441" s="189"/>
      <c r="J441" s="45"/>
      <c r="K441" s="190">
        <f>E441+G441-I441</f>
        <v>0</v>
      </c>
      <c r="L441" s="41"/>
    </row>
    <row r="442" spans="1:12" s="42" customFormat="1" ht="15.75" customHeight="1" hidden="1">
      <c r="A442" s="55"/>
      <c r="B442" s="44"/>
      <c r="C442" s="44"/>
      <c r="D442" s="84"/>
      <c r="E442" s="44"/>
      <c r="F442" s="84"/>
      <c r="G442" s="44"/>
      <c r="H442" s="84"/>
      <c r="I442" s="45"/>
      <c r="J442" s="45"/>
      <c r="K442" s="45"/>
      <c r="L442" s="41"/>
    </row>
    <row r="443" spans="1:12" s="42" customFormat="1" ht="15.75" customHeight="1" hidden="1">
      <c r="A443" s="55"/>
      <c r="B443" s="39" t="s">
        <v>480</v>
      </c>
      <c r="C443" s="39"/>
      <c r="D443" s="39"/>
      <c r="E443" s="39"/>
      <c r="F443" s="39"/>
      <c r="G443" s="39"/>
      <c r="H443" s="39"/>
      <c r="I443" s="39"/>
      <c r="J443" s="39"/>
      <c r="K443" s="39"/>
      <c r="L443" s="41" t="s">
        <v>481</v>
      </c>
    </row>
    <row r="444" spans="1:12" s="81" customFormat="1" ht="19.5" customHeight="1" hidden="1">
      <c r="A444" s="38"/>
      <c r="B444" s="107" t="s">
        <v>482</v>
      </c>
      <c r="C444" s="122"/>
      <c r="D444" s="122"/>
      <c r="E444" s="122"/>
      <c r="F444" s="122"/>
      <c r="G444" s="122"/>
      <c r="H444" s="122"/>
      <c r="I444" s="122"/>
      <c r="J444" s="122"/>
      <c r="K444" s="191" t="s">
        <v>483</v>
      </c>
      <c r="L444" s="81" t="s">
        <v>484</v>
      </c>
    </row>
    <row r="445" spans="1:11" s="68" customFormat="1" ht="15.75" customHeight="1" hidden="1">
      <c r="A445" s="67"/>
      <c r="B445" s="108"/>
      <c r="C445" s="108" t="s">
        <v>485</v>
      </c>
      <c r="D445" s="108"/>
      <c r="E445" s="108"/>
      <c r="F445" s="108"/>
      <c r="G445" s="108"/>
      <c r="H445" s="108"/>
      <c r="I445" s="108"/>
      <c r="J445" s="108"/>
      <c r="K445" s="108"/>
    </row>
    <row r="446" spans="1:11" s="68" customFormat="1" ht="15.75" customHeight="1" hidden="1">
      <c r="A446" s="67"/>
      <c r="B446" s="108"/>
      <c r="C446" s="108" t="s">
        <v>486</v>
      </c>
      <c r="D446" s="108"/>
      <c r="E446" s="108"/>
      <c r="F446" s="108"/>
      <c r="G446" s="108"/>
      <c r="H446" s="108"/>
      <c r="I446" s="108"/>
      <c r="J446" s="108"/>
      <c r="K446" s="108"/>
    </row>
    <row r="447" spans="1:11" s="68" customFormat="1" ht="15.75" customHeight="1" hidden="1">
      <c r="A447" s="67"/>
      <c r="B447" s="108"/>
      <c r="C447" s="108" t="s">
        <v>487</v>
      </c>
      <c r="D447" s="108"/>
      <c r="E447" s="108"/>
      <c r="F447" s="108"/>
      <c r="G447" s="108"/>
      <c r="H447" s="108"/>
      <c r="I447" s="108"/>
      <c r="J447" s="108"/>
      <c r="K447" s="108"/>
    </row>
    <row r="448" spans="1:12" s="81" customFormat="1" ht="19.5" customHeight="1" hidden="1">
      <c r="A448" s="38"/>
      <c r="B448" s="107" t="s">
        <v>488</v>
      </c>
      <c r="C448" s="122"/>
      <c r="D448" s="122"/>
      <c r="E448" s="122"/>
      <c r="F448" s="122"/>
      <c r="G448" s="122"/>
      <c r="H448" s="122"/>
      <c r="I448" s="122"/>
      <c r="J448" s="122"/>
      <c r="K448" s="191" t="s">
        <v>483</v>
      </c>
      <c r="L448" s="81" t="s">
        <v>484</v>
      </c>
    </row>
    <row r="449" spans="1:11" s="68" customFormat="1" ht="15.75" customHeight="1" hidden="1">
      <c r="A449" s="67"/>
      <c r="B449" s="108"/>
      <c r="C449" s="108" t="s">
        <v>440</v>
      </c>
      <c r="D449" s="108"/>
      <c r="E449" s="108"/>
      <c r="F449" s="108"/>
      <c r="G449" s="108"/>
      <c r="H449" s="108"/>
      <c r="I449" s="108"/>
      <c r="J449" s="108"/>
      <c r="K449" s="192"/>
    </row>
    <row r="450" spans="1:11" s="68" customFormat="1" ht="15.75" customHeight="1" hidden="1">
      <c r="A450" s="67"/>
      <c r="B450" s="108"/>
      <c r="C450" s="108" t="s">
        <v>489</v>
      </c>
      <c r="D450" s="108"/>
      <c r="E450" s="108"/>
      <c r="F450" s="108"/>
      <c r="G450" s="108"/>
      <c r="H450" s="108"/>
      <c r="I450" s="108"/>
      <c r="J450" s="108"/>
      <c r="K450" s="192"/>
    </row>
    <row r="451" spans="1:12" s="81" customFormat="1" ht="19.5" customHeight="1" hidden="1">
      <c r="A451" s="38"/>
      <c r="B451" s="107" t="s">
        <v>490</v>
      </c>
      <c r="C451" s="122"/>
      <c r="D451" s="122"/>
      <c r="E451" s="122"/>
      <c r="F451" s="122"/>
      <c r="G451" s="122"/>
      <c r="H451" s="122"/>
      <c r="I451" s="122"/>
      <c r="J451" s="122"/>
      <c r="K451" s="191"/>
      <c r="L451" s="81" t="s">
        <v>484</v>
      </c>
    </row>
    <row r="452" spans="1:12" s="42" customFormat="1" ht="15.75" customHeight="1" hidden="1">
      <c r="A452" s="67"/>
      <c r="B452" s="192"/>
      <c r="C452" s="57" t="s">
        <v>491</v>
      </c>
      <c r="D452" s="57"/>
      <c r="E452" s="167"/>
      <c r="F452" s="57"/>
      <c r="G452" s="57"/>
      <c r="H452" s="57"/>
      <c r="I452" s="59"/>
      <c r="J452" s="59"/>
      <c r="K452" s="59"/>
      <c r="L452" s="41" t="s">
        <v>492</v>
      </c>
    </row>
    <row r="453" spans="1:12" s="42" customFormat="1" ht="15.75" customHeight="1" hidden="1">
      <c r="A453" s="67"/>
      <c r="B453" s="192"/>
      <c r="C453" s="57" t="s">
        <v>493</v>
      </c>
      <c r="D453" s="57"/>
      <c r="E453" s="167"/>
      <c r="F453" s="57"/>
      <c r="G453" s="57"/>
      <c r="H453" s="57"/>
      <c r="I453" s="59"/>
      <c r="J453" s="59"/>
      <c r="K453" s="59"/>
      <c r="L453" s="41" t="s">
        <v>494</v>
      </c>
    </row>
    <row r="454" spans="1:12" s="42" customFormat="1" ht="15.75" customHeight="1" hidden="1">
      <c r="A454" s="67"/>
      <c r="B454" s="192"/>
      <c r="C454" s="57" t="s">
        <v>495</v>
      </c>
      <c r="D454" s="57"/>
      <c r="E454" s="167"/>
      <c r="F454" s="57"/>
      <c r="G454" s="57"/>
      <c r="H454" s="57"/>
      <c r="I454" s="59"/>
      <c r="J454" s="59"/>
      <c r="K454" s="59"/>
      <c r="L454" s="41" t="s">
        <v>496</v>
      </c>
    </row>
    <row r="455" spans="1:12" s="42" customFormat="1" ht="15.75" customHeight="1" hidden="1">
      <c r="A455" s="67"/>
      <c r="B455" s="57"/>
      <c r="C455" s="57"/>
      <c r="D455" s="57"/>
      <c r="E455" s="167"/>
      <c r="F455" s="57"/>
      <c r="G455" s="57"/>
      <c r="H455" s="57"/>
      <c r="I455" s="59"/>
      <c r="J455" s="59"/>
      <c r="K455" s="59"/>
      <c r="L455" s="41"/>
    </row>
    <row r="456" spans="1:12" s="42" customFormat="1" ht="30" customHeight="1">
      <c r="A456" s="121" t="s">
        <v>266</v>
      </c>
      <c r="B456" s="193" t="s">
        <v>497</v>
      </c>
      <c r="C456" s="44"/>
      <c r="D456" s="44"/>
      <c r="E456" s="44"/>
      <c r="F456" s="44"/>
      <c r="G456" s="194"/>
      <c r="H456" s="44"/>
      <c r="I456" s="40"/>
      <c r="J456" s="40"/>
      <c r="K456" s="40"/>
      <c r="L456" s="41"/>
    </row>
    <row r="457" spans="1:12" s="42" customFormat="1" ht="19.5" customHeight="1">
      <c r="A457" s="121"/>
      <c r="B457" s="193"/>
      <c r="C457" s="44"/>
      <c r="D457" s="44"/>
      <c r="E457" s="730" t="s">
        <v>906</v>
      </c>
      <c r="F457" s="730"/>
      <c r="G457" s="730"/>
      <c r="H457" s="79"/>
      <c r="I457" s="731" t="s">
        <v>902</v>
      </c>
      <c r="J457" s="731"/>
      <c r="K457" s="731"/>
      <c r="L457" s="41"/>
    </row>
    <row r="458" spans="1:12" s="42" customFormat="1" ht="19.5" customHeight="1">
      <c r="A458" s="121"/>
      <c r="B458" s="193"/>
      <c r="C458" s="44"/>
      <c r="D458" s="44"/>
      <c r="E458" s="195" t="s">
        <v>498</v>
      </c>
      <c r="F458" s="106"/>
      <c r="G458" s="195" t="s">
        <v>397</v>
      </c>
      <c r="H458" s="196"/>
      <c r="I458" s="195" t="s">
        <v>498</v>
      </c>
      <c r="J458" s="106"/>
      <c r="K458" s="195" t="s">
        <v>397</v>
      </c>
      <c r="L458" s="41"/>
    </row>
    <row r="459" spans="1:12" s="81" customFormat="1" ht="15.75" customHeight="1">
      <c r="A459" s="121"/>
      <c r="B459" s="39" t="s">
        <v>499</v>
      </c>
      <c r="C459" s="39"/>
      <c r="D459" s="39"/>
      <c r="E459" s="197"/>
      <c r="F459" s="197"/>
      <c r="G459" s="197">
        <f>SUM(G460:G461)</f>
        <v>57856893442</v>
      </c>
      <c r="H459" s="197"/>
      <c r="I459" s="197"/>
      <c r="J459" s="197"/>
      <c r="K459" s="197">
        <f>SUM(K460:K461)</f>
        <v>57856893442</v>
      </c>
      <c r="L459" s="198"/>
    </row>
    <row r="460" spans="1:11" s="203" customFormat="1" ht="34.5" customHeight="1">
      <c r="A460" s="199" t="s">
        <v>500</v>
      </c>
      <c r="B460" s="719" t="s">
        <v>501</v>
      </c>
      <c r="C460" s="719"/>
      <c r="D460" s="39"/>
      <c r="E460" s="200">
        <v>1</v>
      </c>
      <c r="F460" s="201"/>
      <c r="G460" s="22">
        <v>4000000000</v>
      </c>
      <c r="H460" s="197"/>
      <c r="I460" s="202"/>
      <c r="J460" s="201"/>
      <c r="K460" s="22">
        <v>4000000000</v>
      </c>
    </row>
    <row r="461" spans="1:12" s="203" customFormat="1" ht="34.5" customHeight="1">
      <c r="A461" s="199" t="s">
        <v>502</v>
      </c>
      <c r="B461" s="719" t="s">
        <v>503</v>
      </c>
      <c r="C461" s="719"/>
      <c r="D461" s="39"/>
      <c r="E461" s="200">
        <v>1</v>
      </c>
      <c r="F461" s="201"/>
      <c r="G461" s="22">
        <v>53856893442</v>
      </c>
      <c r="H461" s="197"/>
      <c r="I461" s="200">
        <v>1</v>
      </c>
      <c r="J461" s="201"/>
      <c r="K461" s="22">
        <v>53856893442</v>
      </c>
      <c r="L461" s="204"/>
    </row>
    <row r="462" spans="1:11" s="81" customFormat="1" ht="15.75" customHeight="1" hidden="1">
      <c r="A462" s="199"/>
      <c r="B462" s="39" t="s">
        <v>504</v>
      </c>
      <c r="C462" s="39"/>
      <c r="D462" s="39"/>
      <c r="E462" s="201">
        <f>E463+E465+E467+E468+E469</f>
        <v>0</v>
      </c>
      <c r="F462" s="201"/>
      <c r="G462" s="197">
        <f>G463+G465+G467+G468+G469</f>
        <v>0</v>
      </c>
      <c r="H462" s="197"/>
      <c r="I462" s="197">
        <f>I463+I465+I467+I468+I469</f>
        <v>0</v>
      </c>
      <c r="J462" s="24"/>
      <c r="K462" s="197">
        <f>K463+K465+K467+K468+K469</f>
        <v>0</v>
      </c>
    </row>
    <row r="463" spans="1:12" s="42" customFormat="1" ht="15.75" customHeight="1" hidden="1">
      <c r="A463" s="199"/>
      <c r="B463" s="205"/>
      <c r="C463" s="44" t="s">
        <v>505</v>
      </c>
      <c r="D463" s="44"/>
      <c r="E463" s="206"/>
      <c r="F463" s="206"/>
      <c r="G463" s="36"/>
      <c r="H463" s="207"/>
      <c r="I463" s="36"/>
      <c r="J463" s="36"/>
      <c r="K463" s="36"/>
      <c r="L463" s="41"/>
    </row>
    <row r="464" spans="1:11" s="68" customFormat="1" ht="15.75" customHeight="1" hidden="1">
      <c r="A464" s="208"/>
      <c r="B464" s="209"/>
      <c r="C464" s="210" t="s">
        <v>506</v>
      </c>
      <c r="D464" s="57"/>
      <c r="E464" s="206"/>
      <c r="F464" s="206"/>
      <c r="G464" s="36"/>
      <c r="H464" s="207"/>
      <c r="I464" s="36"/>
      <c r="J464" s="36"/>
      <c r="K464" s="36"/>
    </row>
    <row r="465" spans="1:12" s="42" customFormat="1" ht="15.75" customHeight="1" hidden="1">
      <c r="A465" s="199"/>
      <c r="B465" s="205"/>
      <c r="C465" s="44" t="s">
        <v>507</v>
      </c>
      <c r="D465" s="44"/>
      <c r="E465" s="206"/>
      <c r="F465" s="206"/>
      <c r="G465" s="36"/>
      <c r="H465" s="207"/>
      <c r="I465" s="36"/>
      <c r="J465" s="36"/>
      <c r="K465" s="36"/>
      <c r="L465" s="41"/>
    </row>
    <row r="466" spans="1:12" s="42" customFormat="1" ht="15.75" customHeight="1" hidden="1">
      <c r="A466" s="199"/>
      <c r="B466" s="205"/>
      <c r="C466" s="210" t="s">
        <v>508</v>
      </c>
      <c r="D466" s="44"/>
      <c r="E466" s="206"/>
      <c r="F466" s="206"/>
      <c r="G466" s="36"/>
      <c r="H466" s="207"/>
      <c r="I466" s="36"/>
      <c r="J466" s="36"/>
      <c r="K466" s="36"/>
      <c r="L466" s="41"/>
    </row>
    <row r="467" spans="1:12" s="42" customFormat="1" ht="15.75" customHeight="1" hidden="1">
      <c r="A467" s="199"/>
      <c r="B467" s="205"/>
      <c r="C467" s="44" t="s">
        <v>509</v>
      </c>
      <c r="D467" s="44"/>
      <c r="E467" s="206"/>
      <c r="F467" s="206"/>
      <c r="G467" s="36"/>
      <c r="H467" s="207"/>
      <c r="I467" s="36"/>
      <c r="J467" s="36"/>
      <c r="K467" s="36"/>
      <c r="L467" s="41"/>
    </row>
    <row r="468" spans="1:12" s="42" customFormat="1" ht="15.75" customHeight="1" hidden="1">
      <c r="A468" s="199"/>
      <c r="B468" s="205"/>
      <c r="C468" s="44" t="s">
        <v>510</v>
      </c>
      <c r="D468" s="44"/>
      <c r="E468" s="206"/>
      <c r="F468" s="206"/>
      <c r="G468" s="36"/>
      <c r="H468" s="207"/>
      <c r="I468" s="36"/>
      <c r="J468" s="36"/>
      <c r="K468" s="36"/>
      <c r="L468" s="41"/>
    </row>
    <row r="469" spans="1:12" s="42" customFormat="1" ht="15.75" customHeight="1" hidden="1">
      <c r="A469" s="199"/>
      <c r="B469" s="205"/>
      <c r="C469" s="44" t="s">
        <v>84</v>
      </c>
      <c r="D469" s="44"/>
      <c r="E469" s="206"/>
      <c r="F469" s="206"/>
      <c r="G469" s="36"/>
      <c r="H469" s="207"/>
      <c r="I469" s="36"/>
      <c r="J469" s="36"/>
      <c r="K469" s="36"/>
      <c r="L469" s="41"/>
    </row>
    <row r="470" spans="1:12" s="81" customFormat="1" ht="30" customHeight="1">
      <c r="A470" s="199" t="s">
        <v>511</v>
      </c>
      <c r="B470" s="732" t="s">
        <v>512</v>
      </c>
      <c r="C470" s="732"/>
      <c r="D470" s="39"/>
      <c r="E470" s="201"/>
      <c r="F470" s="201"/>
      <c r="G470" s="197">
        <v>-18550119104.052334</v>
      </c>
      <c r="H470" s="197"/>
      <c r="I470" s="24"/>
      <c r="J470" s="24"/>
      <c r="K470" s="197">
        <v>-18550119104.052334</v>
      </c>
      <c r="L470" s="81" t="s">
        <v>513</v>
      </c>
    </row>
    <row r="471" spans="1:13" s="42" customFormat="1" ht="24.75" customHeight="1" thickBot="1">
      <c r="A471" s="67"/>
      <c r="B471" s="39"/>
      <c r="C471" s="39" t="s">
        <v>28</v>
      </c>
      <c r="D471" s="57"/>
      <c r="E471" s="211"/>
      <c r="F471" s="24"/>
      <c r="G471" s="98">
        <f>G470+G459</f>
        <v>39306774337.94766</v>
      </c>
      <c r="H471" s="169"/>
      <c r="I471" s="211"/>
      <c r="J471" s="24"/>
      <c r="K471" s="98">
        <f>K470+K459</f>
        <v>39306774337.94766</v>
      </c>
      <c r="L471" s="100">
        <f>G471-'[1]CDKT '!I64</f>
        <v>-6551536460.872337</v>
      </c>
      <c r="M471" s="100">
        <f>K471-'[1]CDKT '!K64</f>
        <v>-1442274945.7723389</v>
      </c>
    </row>
    <row r="472" spans="1:13" s="42" customFormat="1" ht="24.75" customHeight="1" thickTop="1">
      <c r="A472" s="67"/>
      <c r="B472" s="39"/>
      <c r="C472" s="39"/>
      <c r="D472" s="57"/>
      <c r="E472" s="672"/>
      <c r="F472" s="24"/>
      <c r="G472" s="24"/>
      <c r="H472" s="169"/>
      <c r="I472" s="672"/>
      <c r="J472" s="24"/>
      <c r="K472" s="24"/>
      <c r="L472" s="100"/>
      <c r="M472" s="100"/>
    </row>
    <row r="473" spans="1:13" s="42" customFormat="1" ht="20.25" customHeight="1">
      <c r="A473" s="67"/>
      <c r="B473" s="39" t="s">
        <v>404</v>
      </c>
      <c r="C473" s="39"/>
      <c r="D473" s="57"/>
      <c r="E473" s="57"/>
      <c r="F473" s="57"/>
      <c r="G473" s="57"/>
      <c r="H473" s="57"/>
      <c r="I473" s="40"/>
      <c r="J473" s="40"/>
      <c r="K473" s="40"/>
      <c r="L473" s="100"/>
      <c r="M473" s="100"/>
    </row>
    <row r="474" spans="1:13" s="42" customFormat="1" ht="60" customHeight="1">
      <c r="A474" s="67"/>
      <c r="B474" s="727" t="s">
        <v>514</v>
      </c>
      <c r="C474" s="727"/>
      <c r="D474" s="727"/>
      <c r="E474" s="727"/>
      <c r="F474" s="727"/>
      <c r="G474" s="727"/>
      <c r="H474" s="727"/>
      <c r="I474" s="727"/>
      <c r="J474" s="727"/>
      <c r="K474" s="727"/>
      <c r="L474" s="100"/>
      <c r="M474" s="100"/>
    </row>
    <row r="475" spans="1:13" s="42" customFormat="1" ht="65.25" customHeight="1">
      <c r="A475" s="67"/>
      <c r="B475" s="727" t="s">
        <v>515</v>
      </c>
      <c r="C475" s="727"/>
      <c r="D475" s="727"/>
      <c r="E475" s="727"/>
      <c r="F475" s="727"/>
      <c r="G475" s="727"/>
      <c r="H475" s="727"/>
      <c r="I475" s="727"/>
      <c r="J475" s="727"/>
      <c r="K475" s="727"/>
      <c r="L475" s="100"/>
      <c r="M475" s="100"/>
    </row>
    <row r="476" spans="1:13" s="42" customFormat="1" ht="19.5" customHeight="1">
      <c r="A476" s="67"/>
      <c r="B476" s="727" t="s">
        <v>516</v>
      </c>
      <c r="C476" s="727"/>
      <c r="D476" s="727"/>
      <c r="E476" s="727"/>
      <c r="F476" s="727"/>
      <c r="G476" s="727"/>
      <c r="H476" s="727"/>
      <c r="I476" s="727"/>
      <c r="J476" s="727"/>
      <c r="K476" s="727"/>
      <c r="L476" s="100"/>
      <c r="M476" s="100"/>
    </row>
    <row r="477" spans="1:12" s="42" customFormat="1" ht="30" customHeight="1" hidden="1">
      <c r="A477" s="121" t="s">
        <v>273</v>
      </c>
      <c r="B477" s="122" t="s">
        <v>517</v>
      </c>
      <c r="C477" s="44"/>
      <c r="D477" s="44"/>
      <c r="E477" s="44"/>
      <c r="F477" s="44"/>
      <c r="G477" s="44"/>
      <c r="H477" s="44"/>
      <c r="I477" s="120" t="str">
        <f>'[1]TTC'!D14</f>
        <v>30/09/2012</v>
      </c>
      <c r="J477" s="120"/>
      <c r="K477" s="120" t="str">
        <f>'[1]TTC'!D13</f>
        <v>01/07/2012</v>
      </c>
      <c r="L477" s="41"/>
    </row>
    <row r="478" spans="1:13" s="42" customFormat="1" ht="15.75" customHeight="1" hidden="1">
      <c r="A478" s="38"/>
      <c r="B478" s="39" t="s">
        <v>95</v>
      </c>
      <c r="C478" s="39"/>
      <c r="D478" s="39"/>
      <c r="E478" s="39"/>
      <c r="F478" s="39"/>
      <c r="G478" s="39"/>
      <c r="H478" s="39"/>
      <c r="I478" s="24">
        <f>SUM(I479:I484)</f>
        <v>0</v>
      </c>
      <c r="J478" s="24"/>
      <c r="K478" s="24">
        <f>SUM(K479:K484)</f>
        <v>0</v>
      </c>
      <c r="L478" s="100">
        <f>I478-'[1]CDKT '!I70</f>
        <v>0</v>
      </c>
      <c r="M478" s="100">
        <f>K478-'[1]CDKT '!K70</f>
        <v>0</v>
      </c>
    </row>
    <row r="479" spans="1:12" s="42" customFormat="1" ht="15.75" customHeight="1" hidden="1">
      <c r="A479" s="67"/>
      <c r="B479" s="57"/>
      <c r="C479" s="86" t="s">
        <v>518</v>
      </c>
      <c r="D479" s="57"/>
      <c r="E479" s="57"/>
      <c r="F479" s="57"/>
      <c r="G479" s="57"/>
      <c r="H479" s="57"/>
      <c r="I479" s="95"/>
      <c r="J479" s="95"/>
      <c r="K479" s="95"/>
      <c r="L479" s="41"/>
    </row>
    <row r="480" spans="1:12" s="42" customFormat="1" ht="15.75" customHeight="1" hidden="1">
      <c r="A480" s="67"/>
      <c r="B480" s="57"/>
      <c r="C480" s="86" t="s">
        <v>519</v>
      </c>
      <c r="D480" s="57"/>
      <c r="E480" s="57"/>
      <c r="F480" s="57"/>
      <c r="G480" s="57"/>
      <c r="H480" s="57"/>
      <c r="I480" s="95"/>
      <c r="J480" s="95"/>
      <c r="K480" s="95"/>
      <c r="L480" s="41"/>
    </row>
    <row r="481" spans="1:12" s="42" customFormat="1" ht="15.75" customHeight="1" hidden="1">
      <c r="A481" s="67"/>
      <c r="B481" s="57"/>
      <c r="C481" s="86" t="s">
        <v>520</v>
      </c>
      <c r="D481" s="57"/>
      <c r="E481" s="57"/>
      <c r="F481" s="57"/>
      <c r="G481" s="57"/>
      <c r="H481" s="57"/>
      <c r="I481" s="95"/>
      <c r="J481" s="95"/>
      <c r="K481" s="95"/>
      <c r="L481" s="41"/>
    </row>
    <row r="482" spans="1:12" s="42" customFormat="1" ht="15.75" customHeight="1" hidden="1">
      <c r="A482" s="67"/>
      <c r="B482" s="57"/>
      <c r="C482" s="86" t="s">
        <v>521</v>
      </c>
      <c r="D482" s="57"/>
      <c r="E482" s="57"/>
      <c r="F482" s="57"/>
      <c r="G482" s="57"/>
      <c r="H482" s="57"/>
      <c r="I482" s="95"/>
      <c r="J482" s="95"/>
      <c r="K482" s="95"/>
      <c r="L482" s="41"/>
    </row>
    <row r="483" spans="1:12" s="42" customFormat="1" ht="15.75" customHeight="1" hidden="1">
      <c r="A483" s="67"/>
      <c r="B483" s="57"/>
      <c r="C483" s="86" t="s">
        <v>522</v>
      </c>
      <c r="D483" s="57"/>
      <c r="E483" s="57"/>
      <c r="F483" s="57"/>
      <c r="G483" s="57"/>
      <c r="H483" s="57"/>
      <c r="I483" s="95"/>
      <c r="J483" s="95"/>
      <c r="K483" s="95"/>
      <c r="L483" s="41"/>
    </row>
    <row r="484" spans="1:12" s="42" customFormat="1" ht="15.75" customHeight="1" hidden="1">
      <c r="A484" s="67"/>
      <c r="B484" s="57"/>
      <c r="C484" s="192" t="s">
        <v>18</v>
      </c>
      <c r="D484" s="57"/>
      <c r="E484" s="57"/>
      <c r="F484" s="57"/>
      <c r="G484" s="57"/>
      <c r="H484" s="57"/>
      <c r="I484" s="95"/>
      <c r="J484" s="95"/>
      <c r="K484" s="95"/>
      <c r="L484" s="41"/>
    </row>
    <row r="485" spans="1:13" s="42" customFormat="1" ht="15.75" customHeight="1" hidden="1">
      <c r="A485" s="38"/>
      <c r="B485" s="39" t="s">
        <v>64</v>
      </c>
      <c r="C485" s="39"/>
      <c r="D485" s="39"/>
      <c r="E485" s="39"/>
      <c r="F485" s="39"/>
      <c r="G485" s="39"/>
      <c r="H485" s="39"/>
      <c r="I485" s="24">
        <f>I486</f>
        <v>0</v>
      </c>
      <c r="J485" s="24"/>
      <c r="K485" s="24">
        <f>K486</f>
        <v>0</v>
      </c>
      <c r="L485" s="100">
        <f>I485-'[1]CDKT '!I72</f>
        <v>0</v>
      </c>
      <c r="M485" s="100">
        <f>K485-'[1]CDKT '!K72</f>
        <v>0</v>
      </c>
    </row>
    <row r="486" spans="1:12" s="42" customFormat="1" ht="15.75" customHeight="1" hidden="1">
      <c r="A486" s="55"/>
      <c r="B486" s="44"/>
      <c r="C486" s="44" t="s">
        <v>523</v>
      </c>
      <c r="D486" s="44"/>
      <c r="E486" s="44"/>
      <c r="F486" s="44"/>
      <c r="G486" s="44"/>
      <c r="H486" s="44"/>
      <c r="I486" s="36"/>
      <c r="J486" s="36"/>
      <c r="K486" s="36"/>
      <c r="L486" s="41"/>
    </row>
    <row r="487" spans="1:11" s="68" customFormat="1" ht="15.75" customHeight="1" hidden="1">
      <c r="A487" s="67"/>
      <c r="B487" s="57"/>
      <c r="C487" s="213" t="s">
        <v>524</v>
      </c>
      <c r="D487" s="37"/>
      <c r="E487" s="37"/>
      <c r="F487" s="37"/>
      <c r="G487" s="37"/>
      <c r="H487" s="37"/>
      <c r="I487" s="160"/>
      <c r="J487" s="160"/>
      <c r="K487" s="160"/>
    </row>
    <row r="488" spans="1:13" s="42" customFormat="1" ht="21" customHeight="1" hidden="1">
      <c r="A488" s="67"/>
      <c r="B488" s="39"/>
      <c r="C488" s="39" t="s">
        <v>28</v>
      </c>
      <c r="D488" s="57"/>
      <c r="E488" s="57"/>
      <c r="F488" s="57"/>
      <c r="G488" s="57"/>
      <c r="H488" s="57"/>
      <c r="I488" s="98">
        <f>I485+I478</f>
        <v>0</v>
      </c>
      <c r="J488" s="24"/>
      <c r="K488" s="98">
        <f>K485+K478</f>
        <v>0</v>
      </c>
      <c r="L488" s="100">
        <f>I488-'[1]CDKT '!I70-'[1]CDKT '!I72</f>
        <v>0</v>
      </c>
      <c r="M488" s="100">
        <f>K488-'[1]CDKT '!K70-'[1]CDKT '!K72</f>
        <v>0</v>
      </c>
    </row>
    <row r="489" spans="1:12" s="42" customFormat="1" ht="30" customHeight="1">
      <c r="A489" s="121" t="s">
        <v>525</v>
      </c>
      <c r="B489" s="122" t="s">
        <v>68</v>
      </c>
      <c r="C489" s="44"/>
      <c r="D489" s="44"/>
      <c r="E489" s="44"/>
      <c r="F489" s="44"/>
      <c r="G489" s="44"/>
      <c r="H489" s="44"/>
      <c r="I489" s="322" t="s">
        <v>906</v>
      </c>
      <c r="J489" s="322"/>
      <c r="K489" s="322" t="s">
        <v>902</v>
      </c>
      <c r="L489" s="41"/>
    </row>
    <row r="490" spans="1:11" s="41" customFormat="1" ht="15.75" customHeight="1">
      <c r="A490" s="55"/>
      <c r="B490" s="44" t="s">
        <v>526</v>
      </c>
      <c r="C490" s="44"/>
      <c r="D490" s="44"/>
      <c r="E490" s="44"/>
      <c r="F490" s="44"/>
      <c r="G490" s="44"/>
      <c r="H490" s="44"/>
      <c r="I490" s="36">
        <f>I491+I494</f>
        <v>44908353252</v>
      </c>
      <c r="J490" s="36"/>
      <c r="K490" s="36">
        <f>K491+K494</f>
        <v>43514442820</v>
      </c>
    </row>
    <row r="491" spans="1:11" s="41" customFormat="1" ht="15.75" customHeight="1">
      <c r="A491" s="55"/>
      <c r="B491" s="44"/>
      <c r="C491" s="214" t="s">
        <v>527</v>
      </c>
      <c r="D491" s="44"/>
      <c r="E491" s="44"/>
      <c r="F491" s="44"/>
      <c r="G491" s="44"/>
      <c r="H491" s="44"/>
      <c r="I491" s="93">
        <v>44908353252</v>
      </c>
      <c r="J491" s="36"/>
      <c r="K491" s="36">
        <v>43514442820</v>
      </c>
    </row>
    <row r="492" spans="1:11" s="68" customFormat="1" ht="15.75" customHeight="1">
      <c r="A492" s="67"/>
      <c r="B492" s="57"/>
      <c r="C492" s="215" t="s">
        <v>528</v>
      </c>
      <c r="D492" s="57"/>
      <c r="E492" s="57"/>
      <c r="F492" s="57"/>
      <c r="G492" s="57"/>
      <c r="H492" s="57"/>
      <c r="I492" s="93">
        <v>44908353252</v>
      </c>
      <c r="J492" s="95"/>
      <c r="K492" s="36">
        <v>43514442820</v>
      </c>
    </row>
    <row r="493" spans="1:11" s="68" customFormat="1" ht="15.75" customHeight="1" hidden="1">
      <c r="A493" s="67"/>
      <c r="B493" s="57"/>
      <c r="C493" s="215" t="s">
        <v>529</v>
      </c>
      <c r="D493" s="57"/>
      <c r="E493" s="57"/>
      <c r="F493" s="57"/>
      <c r="G493" s="95"/>
      <c r="H493" s="57"/>
      <c r="I493" s="95"/>
      <c r="J493" s="95"/>
      <c r="K493" s="95">
        <v>43514442820</v>
      </c>
    </row>
    <row r="494" spans="1:11" s="41" customFormat="1" ht="15.75" customHeight="1">
      <c r="A494" s="55"/>
      <c r="B494" s="44"/>
      <c r="C494" s="214" t="s">
        <v>1173</v>
      </c>
      <c r="D494" s="44"/>
      <c r="E494" s="44"/>
      <c r="F494" s="44"/>
      <c r="G494" s="44"/>
      <c r="H494" s="44"/>
      <c r="I494" s="36"/>
      <c r="J494" s="36"/>
      <c r="K494" s="36"/>
    </row>
    <row r="495" spans="1:12" s="68" customFormat="1" ht="15.75" customHeight="1">
      <c r="A495" s="67"/>
      <c r="B495" s="42" t="s">
        <v>98</v>
      </c>
      <c r="C495" s="69"/>
      <c r="D495" s="57"/>
      <c r="E495" s="57"/>
      <c r="F495" s="57"/>
      <c r="G495" s="57"/>
      <c r="H495" s="57"/>
      <c r="I495" s="36"/>
      <c r="J495" s="95"/>
      <c r="K495" s="36"/>
      <c r="L495" s="216"/>
    </row>
    <row r="496" spans="1:11" s="41" customFormat="1" ht="15.75" customHeight="1" hidden="1">
      <c r="A496" s="67"/>
      <c r="B496" s="44" t="s">
        <v>530</v>
      </c>
      <c r="C496" s="57"/>
      <c r="D496" s="57"/>
      <c r="E496" s="57"/>
      <c r="F496" s="57"/>
      <c r="G496" s="57"/>
      <c r="H496" s="57"/>
      <c r="I496" s="95"/>
      <c r="J496" s="95"/>
      <c r="K496" s="95"/>
    </row>
    <row r="497" spans="1:13" s="42" customFormat="1" ht="21" customHeight="1" thickBot="1">
      <c r="A497" s="67"/>
      <c r="B497" s="39"/>
      <c r="C497" s="39" t="s">
        <v>28</v>
      </c>
      <c r="D497" s="57"/>
      <c r="E497" s="57"/>
      <c r="F497" s="57"/>
      <c r="G497" s="57"/>
      <c r="H497" s="57"/>
      <c r="I497" s="98">
        <f>I490+I495+I496</f>
        <v>44908353252</v>
      </c>
      <c r="J497" s="24"/>
      <c r="K497" s="98">
        <f>K495+K490</f>
        <v>43514442820</v>
      </c>
      <c r="L497" s="100">
        <f>I497-'[1]CDKT '!I77</f>
        <v>4403503153</v>
      </c>
      <c r="M497" s="100">
        <f>K497-'[1]CDKT '!K77</f>
        <v>10265614022</v>
      </c>
    </row>
    <row r="498" spans="1:13" s="42" customFormat="1" ht="21" customHeight="1" thickTop="1">
      <c r="A498" s="67"/>
      <c r="B498" s="39" t="s">
        <v>531</v>
      </c>
      <c r="C498" s="217"/>
      <c r="D498" s="217"/>
      <c r="E498" s="217"/>
      <c r="F498" s="217"/>
      <c r="G498" s="217"/>
      <c r="H498" s="130"/>
      <c r="I498" s="128"/>
      <c r="J498" s="128"/>
      <c r="K498" s="128"/>
      <c r="L498" s="100"/>
      <c r="M498" s="100"/>
    </row>
    <row r="499" spans="1:13" s="42" customFormat="1" ht="33.75" customHeight="1">
      <c r="A499" s="67"/>
      <c r="B499" s="218"/>
      <c r="C499" s="219" t="s">
        <v>532</v>
      </c>
      <c r="D499" s="219"/>
      <c r="E499" s="220" t="s">
        <v>533</v>
      </c>
      <c r="F499" s="221"/>
      <c r="G499" s="220" t="s">
        <v>534</v>
      </c>
      <c r="H499" s="222"/>
      <c r="I499" s="220" t="s">
        <v>535</v>
      </c>
      <c r="J499" s="222"/>
      <c r="K499" s="220" t="s">
        <v>536</v>
      </c>
      <c r="L499" s="100"/>
      <c r="M499" s="100"/>
    </row>
    <row r="500" spans="1:13" s="42" customFormat="1" ht="27" customHeight="1" thickBot="1">
      <c r="A500" s="67"/>
      <c r="B500" s="218"/>
      <c r="C500" s="218" t="s">
        <v>537</v>
      </c>
      <c r="D500" s="218"/>
      <c r="E500" s="223" t="s">
        <v>538</v>
      </c>
      <c r="F500" s="224"/>
      <c r="G500" s="225" t="s">
        <v>539</v>
      </c>
      <c r="H500" s="224"/>
      <c r="I500" s="226" t="s">
        <v>540</v>
      </c>
      <c r="J500" s="224"/>
      <c r="K500" s="227" t="s">
        <v>541</v>
      </c>
      <c r="L500" s="100"/>
      <c r="M500" s="100"/>
    </row>
    <row r="501" spans="1:13" s="42" customFormat="1" ht="27" customHeight="1" thickTop="1">
      <c r="A501" s="67"/>
      <c r="B501" s="218"/>
      <c r="C501" s="218"/>
      <c r="D501" s="218"/>
      <c r="E501" s="228"/>
      <c r="F501" s="218"/>
      <c r="G501" s="229"/>
      <c r="H501" s="218"/>
      <c r="I501" s="230"/>
      <c r="J501" s="218"/>
      <c r="K501" s="231"/>
      <c r="L501" s="100"/>
      <c r="M501" s="100"/>
    </row>
    <row r="502" spans="1:13" s="42" customFormat="1" ht="27" customHeight="1">
      <c r="A502" s="54" t="s">
        <v>290</v>
      </c>
      <c r="B502" s="39" t="s">
        <v>885</v>
      </c>
      <c r="C502" s="39"/>
      <c r="D502" s="39"/>
      <c r="E502" s="39"/>
      <c r="F502" s="39"/>
      <c r="G502" s="39"/>
      <c r="H502" s="39"/>
      <c r="I502" s="322" t="s">
        <v>906</v>
      </c>
      <c r="J502" s="322"/>
      <c r="K502" s="322" t="s">
        <v>902</v>
      </c>
      <c r="L502" s="100"/>
      <c r="M502" s="100"/>
    </row>
    <row r="503" spans="1:13" s="42" customFormat="1" ht="15">
      <c r="A503" s="54"/>
      <c r="B503" s="44" t="s">
        <v>1197</v>
      </c>
      <c r="C503" s="39"/>
      <c r="D503" s="39"/>
      <c r="E503" s="39"/>
      <c r="F503" s="39"/>
      <c r="G503" s="39"/>
      <c r="H503" s="39"/>
      <c r="I503" s="666">
        <f>9929892700-I504</f>
        <v>7503757157</v>
      </c>
      <c r="J503" s="218"/>
      <c r="K503" s="36">
        <v>12724683973</v>
      </c>
      <c r="L503" s="100"/>
      <c r="M503" s="100"/>
    </row>
    <row r="504" spans="1:13" s="42" customFormat="1" ht="15">
      <c r="A504" s="76"/>
      <c r="B504" s="44" t="s">
        <v>1198</v>
      </c>
      <c r="C504" s="57"/>
      <c r="D504" s="57"/>
      <c r="E504" s="57"/>
      <c r="F504" s="57"/>
      <c r="G504" s="57"/>
      <c r="H504" s="57"/>
      <c r="I504" s="667">
        <v>2426135543</v>
      </c>
      <c r="J504" s="218"/>
      <c r="K504" s="32">
        <v>5986308530</v>
      </c>
      <c r="L504" s="100"/>
      <c r="M504" s="100"/>
    </row>
    <row r="505" spans="1:13" s="42" customFormat="1" ht="27" customHeight="1" thickBot="1">
      <c r="A505" s="67"/>
      <c r="B505" s="39"/>
      <c r="C505" s="39" t="s">
        <v>28</v>
      </c>
      <c r="D505" s="57"/>
      <c r="E505" s="57"/>
      <c r="F505" s="57"/>
      <c r="G505" s="57"/>
      <c r="H505" s="57"/>
      <c r="I505" s="668">
        <f>SUM(I503:I504)</f>
        <v>9929892700</v>
      </c>
      <c r="J505" s="669"/>
      <c r="K505" s="670">
        <f>SUM(K503:K504)</f>
        <v>18710992503</v>
      </c>
      <c r="L505" s="100"/>
      <c r="M505" s="100"/>
    </row>
    <row r="506" spans="1:13" s="42" customFormat="1" ht="27" customHeight="1" thickTop="1">
      <c r="A506" s="67"/>
      <c r="B506" s="39"/>
      <c r="C506" s="39"/>
      <c r="D506" s="57"/>
      <c r="E506" s="57"/>
      <c r="F506" s="57"/>
      <c r="G506" s="57"/>
      <c r="H506" s="57"/>
      <c r="I506" s="57"/>
      <c r="J506" s="218"/>
      <c r="K506" s="231"/>
      <c r="L506" s="100"/>
      <c r="M506" s="100"/>
    </row>
    <row r="507" spans="1:13" s="42" customFormat="1" ht="27" customHeight="1">
      <c r="A507" s="54" t="s">
        <v>319</v>
      </c>
      <c r="B507" s="39" t="s">
        <v>1206</v>
      </c>
      <c r="C507" s="39"/>
      <c r="D507" s="39"/>
      <c r="E507" s="39"/>
      <c r="F507" s="39"/>
      <c r="G507" s="39"/>
      <c r="H507" s="39"/>
      <c r="I507" s="322" t="s">
        <v>906</v>
      </c>
      <c r="J507" s="322"/>
      <c r="K507" s="322" t="s">
        <v>902</v>
      </c>
      <c r="L507" s="100"/>
      <c r="M507" s="100"/>
    </row>
    <row r="508" spans="1:13" s="42" customFormat="1" ht="15">
      <c r="A508" s="54"/>
      <c r="B508" s="44" t="s">
        <v>1207</v>
      </c>
      <c r="C508" s="39"/>
      <c r="D508" s="39"/>
      <c r="E508" s="39"/>
      <c r="F508" s="39"/>
      <c r="G508" s="39"/>
      <c r="H508" s="39"/>
      <c r="I508" s="665">
        <v>10013898189</v>
      </c>
      <c r="J508" s="218"/>
      <c r="K508" s="36">
        <v>15030709904</v>
      </c>
      <c r="L508" s="100"/>
      <c r="M508" s="100"/>
    </row>
    <row r="509" spans="1:13" s="42" customFormat="1" ht="15">
      <c r="A509" s="54"/>
      <c r="B509" s="44" t="s">
        <v>1208</v>
      </c>
      <c r="C509" s="39"/>
      <c r="D509" s="39"/>
      <c r="E509" s="39"/>
      <c r="F509" s="39"/>
      <c r="G509" s="39"/>
      <c r="H509" s="39"/>
      <c r="I509" s="671">
        <v>1558658392</v>
      </c>
      <c r="J509" s="218"/>
      <c r="K509" s="32">
        <v>196965600</v>
      </c>
      <c r="L509" s="100"/>
      <c r="M509" s="100"/>
    </row>
    <row r="510" spans="1:13" s="42" customFormat="1" ht="27" customHeight="1" thickBot="1">
      <c r="A510" s="67"/>
      <c r="B510" s="39"/>
      <c r="C510" s="39" t="s">
        <v>28</v>
      </c>
      <c r="D510" s="57"/>
      <c r="E510" s="57"/>
      <c r="F510" s="57"/>
      <c r="G510" s="57"/>
      <c r="H510" s="57"/>
      <c r="I510" s="644">
        <f>SUM(I508:I509)</f>
        <v>11572556581</v>
      </c>
      <c r="J510" s="218"/>
      <c r="K510" s="644">
        <f>SUM(K508:K509)</f>
        <v>15227675504</v>
      </c>
      <c r="L510" s="100"/>
      <c r="M510" s="100"/>
    </row>
    <row r="511" spans="1:13" s="42" customFormat="1" ht="27" customHeight="1" thickTop="1">
      <c r="A511" s="67"/>
      <c r="B511" s="218"/>
      <c r="C511" s="218"/>
      <c r="D511" s="218"/>
      <c r="E511" s="228"/>
      <c r="F511" s="218"/>
      <c r="G511" s="229"/>
      <c r="H511" s="218"/>
      <c r="I511" s="230"/>
      <c r="J511" s="218"/>
      <c r="K511" s="231"/>
      <c r="L511" s="100"/>
      <c r="M511" s="100"/>
    </row>
    <row r="512" spans="1:12" s="42" customFormat="1" ht="30" customHeight="1">
      <c r="A512" s="121" t="s">
        <v>323</v>
      </c>
      <c r="B512" s="39" t="s">
        <v>542</v>
      </c>
      <c r="C512" s="44"/>
      <c r="D512" s="44"/>
      <c r="E512" s="44"/>
      <c r="F512" s="44"/>
      <c r="G512" s="44"/>
      <c r="H512" s="44"/>
      <c r="I512" s="322" t="s">
        <v>906</v>
      </c>
      <c r="J512" s="322"/>
      <c r="K512" s="322" t="s">
        <v>902</v>
      </c>
      <c r="L512" s="41"/>
    </row>
    <row r="513" spans="1:11" s="81" customFormat="1" ht="15.75" customHeight="1">
      <c r="A513" s="38"/>
      <c r="B513" s="44" t="s">
        <v>543</v>
      </c>
      <c r="C513" s="39"/>
      <c r="D513" s="39"/>
      <c r="E513" s="39"/>
      <c r="F513" s="39"/>
      <c r="G513" s="39"/>
      <c r="H513" s="39"/>
      <c r="I513" s="651">
        <v>357905058</v>
      </c>
      <c r="J513" s="113"/>
      <c r="K513" s="36">
        <v>242951421</v>
      </c>
    </row>
    <row r="514" spans="1:11" s="81" customFormat="1" ht="15.75" customHeight="1" hidden="1">
      <c r="A514" s="38"/>
      <c r="B514" s="44" t="s">
        <v>544</v>
      </c>
      <c r="C514" s="39"/>
      <c r="D514" s="39"/>
      <c r="E514" s="39"/>
      <c r="F514" s="39"/>
      <c r="G514" s="39"/>
      <c r="H514" s="39"/>
      <c r="I514" s="36"/>
      <c r="J514" s="113"/>
      <c r="K514" s="36"/>
    </row>
    <row r="515" spans="1:13" s="81" customFormat="1" ht="15.75" customHeight="1">
      <c r="A515" s="38"/>
      <c r="B515" s="44" t="s">
        <v>545</v>
      </c>
      <c r="C515" s="39"/>
      <c r="D515" s="39"/>
      <c r="E515" s="39"/>
      <c r="F515" s="39"/>
      <c r="G515" s="39"/>
      <c r="H515" s="39"/>
      <c r="I515" s="651"/>
      <c r="J515" s="113"/>
      <c r="K515" s="36">
        <v>3151583737</v>
      </c>
      <c r="L515" s="116">
        <f>I515-'[1]KQKD 1'!H27</f>
        <v>-225571958</v>
      </c>
      <c r="M515" s="116"/>
    </row>
    <row r="516" spans="1:11" s="81" customFormat="1" ht="15.75" customHeight="1">
      <c r="A516" s="38"/>
      <c r="B516" s="44" t="s">
        <v>96</v>
      </c>
      <c r="C516" s="39"/>
      <c r="D516" s="39"/>
      <c r="E516" s="39"/>
      <c r="F516" s="39"/>
      <c r="G516" s="39"/>
      <c r="H516" s="39"/>
      <c r="I516" s="651">
        <v>32966330</v>
      </c>
      <c r="J516" s="113"/>
      <c r="K516" s="36">
        <v>195247350</v>
      </c>
    </row>
    <row r="517" spans="1:11" s="81" customFormat="1" ht="15.75" customHeight="1">
      <c r="A517" s="38"/>
      <c r="B517" s="44" t="s">
        <v>40</v>
      </c>
      <c r="C517" s="39"/>
      <c r="D517" s="39"/>
      <c r="E517" s="39"/>
      <c r="F517" s="39"/>
      <c r="G517" s="39"/>
      <c r="H517" s="39"/>
      <c r="I517" s="651">
        <v>9819997667</v>
      </c>
      <c r="J517" s="113"/>
      <c r="K517" s="36">
        <v>9231244709</v>
      </c>
    </row>
    <row r="518" spans="1:11" s="81" customFormat="1" ht="15.75" customHeight="1" hidden="1">
      <c r="A518" s="38"/>
      <c r="B518" s="44" t="s">
        <v>546</v>
      </c>
      <c r="C518" s="39"/>
      <c r="D518" s="39"/>
      <c r="E518" s="39"/>
      <c r="F518" s="39"/>
      <c r="G518" s="39"/>
      <c r="H518" s="39"/>
      <c r="I518" s="24"/>
      <c r="J518" s="99"/>
      <c r="K518" s="24"/>
    </row>
    <row r="519" spans="1:11" s="81" customFormat="1" ht="15.75" customHeight="1" hidden="1">
      <c r="A519" s="38"/>
      <c r="B519" s="44" t="s">
        <v>547</v>
      </c>
      <c r="C519" s="39"/>
      <c r="D519" s="39"/>
      <c r="E519" s="39"/>
      <c r="F519" s="39"/>
      <c r="G519" s="39"/>
      <c r="H519" s="39"/>
      <c r="I519" s="24"/>
      <c r="J519" s="99"/>
      <c r="K519" s="24"/>
    </row>
    <row r="520" spans="1:11" s="81" customFormat="1" ht="15.75" customHeight="1" hidden="1">
      <c r="A520" s="38"/>
      <c r="B520" s="44" t="s">
        <v>548</v>
      </c>
      <c r="C520" s="39"/>
      <c r="D520" s="39"/>
      <c r="E520" s="39"/>
      <c r="F520" s="39"/>
      <c r="G520" s="39"/>
      <c r="H520" s="39"/>
      <c r="I520" s="24"/>
      <c r="J520" s="99"/>
      <c r="K520" s="24"/>
    </row>
    <row r="521" spans="1:12" s="42" customFormat="1" ht="15.75" customHeight="1">
      <c r="A521" s="55"/>
      <c r="B521" s="44" t="s">
        <v>549</v>
      </c>
      <c r="C521" s="44"/>
      <c r="D521" s="44"/>
      <c r="E521" s="44"/>
      <c r="F521" s="44"/>
      <c r="G521" s="44"/>
      <c r="H521" s="44"/>
      <c r="I521" s="36"/>
      <c r="J521" s="113"/>
      <c r="K521" s="36"/>
      <c r="L521" s="41"/>
    </row>
    <row r="522" spans="1:13" s="42" customFormat="1" ht="21" customHeight="1" thickBot="1">
      <c r="A522" s="67"/>
      <c r="B522" s="39"/>
      <c r="C522" s="39" t="s">
        <v>28</v>
      </c>
      <c r="D522" s="57"/>
      <c r="E522" s="57"/>
      <c r="F522" s="57"/>
      <c r="G522" s="57"/>
      <c r="H522" s="57"/>
      <c r="I522" s="98">
        <f>SUM(I513:I521)</f>
        <v>10210869055</v>
      </c>
      <c r="J522" s="99"/>
      <c r="K522" s="98">
        <f>SUM(K513:K521)</f>
        <v>12821027217</v>
      </c>
      <c r="L522" s="100">
        <f>I522-'[1]CDKT '!I80</f>
        <v>-5004754520</v>
      </c>
      <c r="M522" s="100">
        <f>K522-'[1]CDKT '!K80</f>
        <v>-2607813013</v>
      </c>
    </row>
    <row r="523" spans="1:12" s="42" customFormat="1" ht="30" customHeight="1" thickTop="1">
      <c r="A523" s="121">
        <v>14</v>
      </c>
      <c r="B523" s="39" t="s">
        <v>1215</v>
      </c>
      <c r="C523" s="44"/>
      <c r="D523" s="44"/>
      <c r="E523" s="44"/>
      <c r="F523" s="44"/>
      <c r="G523" s="44"/>
      <c r="H523" s="44"/>
      <c r="I523" s="322" t="s">
        <v>906</v>
      </c>
      <c r="J523" s="322"/>
      <c r="K523" s="322" t="s">
        <v>902</v>
      </c>
      <c r="L523" s="41"/>
    </row>
    <row r="524" spans="1:12" s="42" customFormat="1" ht="15" customHeight="1">
      <c r="A524" s="55"/>
      <c r="B524" s="44" t="s">
        <v>1216</v>
      </c>
      <c r="C524" s="39"/>
      <c r="D524" s="44"/>
      <c r="E524" s="44"/>
      <c r="F524" s="44"/>
      <c r="G524" s="44"/>
      <c r="H524" s="44"/>
      <c r="I524" s="45"/>
      <c r="J524" s="45"/>
      <c r="K524" s="36">
        <v>725697756</v>
      </c>
      <c r="L524" s="41"/>
    </row>
    <row r="525" spans="1:12" s="42" customFormat="1" ht="15" customHeight="1">
      <c r="A525" s="55"/>
      <c r="B525" s="44" t="s">
        <v>1217</v>
      </c>
      <c r="C525" s="39"/>
      <c r="D525" s="44"/>
      <c r="E525" s="44"/>
      <c r="F525" s="44"/>
      <c r="G525" s="44"/>
      <c r="H525" s="44"/>
      <c r="I525" s="45"/>
      <c r="J525" s="45"/>
      <c r="K525" s="36">
        <v>457100000</v>
      </c>
      <c r="L525" s="41"/>
    </row>
    <row r="526" spans="1:12" s="42" customFormat="1" ht="15" customHeight="1">
      <c r="A526" s="55"/>
      <c r="B526" s="44" t="s">
        <v>1218</v>
      </c>
      <c r="C526" s="39"/>
      <c r="D526" s="44"/>
      <c r="E526" s="44"/>
      <c r="F526" s="44"/>
      <c r="G526" s="44"/>
      <c r="H526" s="44"/>
      <c r="I526" s="93">
        <v>826788757</v>
      </c>
      <c r="J526" s="45"/>
      <c r="K526" s="36"/>
      <c r="L526" s="41"/>
    </row>
    <row r="527" spans="1:13" s="42" customFormat="1" ht="21" customHeight="1" thickBot="1">
      <c r="A527" s="67"/>
      <c r="B527" s="39"/>
      <c r="C527" s="39" t="s">
        <v>28</v>
      </c>
      <c r="D527" s="57"/>
      <c r="E527" s="57"/>
      <c r="F527" s="57"/>
      <c r="G527" s="57"/>
      <c r="H527" s="57"/>
      <c r="I527" s="109">
        <f>SUM(I524:I526)</f>
        <v>826788757</v>
      </c>
      <c r="J527" s="40"/>
      <c r="K527" s="109">
        <f>SUM(K524:K526)</f>
        <v>1182797756</v>
      </c>
      <c r="L527" s="100" t="e">
        <f>I527-'[1]CDKT '!I95</f>
        <v>#REF!</v>
      </c>
      <c r="M527" s="100">
        <f>K527-'[1]CDKT '!K95</f>
        <v>910694324</v>
      </c>
    </row>
    <row r="528" spans="1:13" s="42" customFormat="1" ht="21" customHeight="1" thickTop="1">
      <c r="A528" s="67"/>
      <c r="B528" s="39"/>
      <c r="C528" s="39"/>
      <c r="D528" s="57"/>
      <c r="E528" s="57"/>
      <c r="F528" s="57"/>
      <c r="G528" s="57"/>
      <c r="H528" s="57"/>
      <c r="I528" s="40"/>
      <c r="J528" s="40"/>
      <c r="K528" s="40"/>
      <c r="L528" s="100"/>
      <c r="M528" s="100"/>
    </row>
    <row r="529" spans="1:13" s="42" customFormat="1" ht="21" customHeight="1">
      <c r="A529" s="67"/>
      <c r="B529" s="39"/>
      <c r="C529" s="39"/>
      <c r="D529" s="57"/>
      <c r="E529" s="57"/>
      <c r="F529" s="57"/>
      <c r="G529" s="57"/>
      <c r="H529" s="57"/>
      <c r="I529" s="40"/>
      <c r="J529" s="40"/>
      <c r="K529" s="40"/>
      <c r="L529" s="100"/>
      <c r="M529" s="100"/>
    </row>
    <row r="530" spans="1:13" s="42" customFormat="1" ht="21" customHeight="1">
      <c r="A530" s="67"/>
      <c r="B530" s="39"/>
      <c r="C530" s="39"/>
      <c r="D530" s="57"/>
      <c r="E530" s="57"/>
      <c r="F530" s="57"/>
      <c r="G530" s="57"/>
      <c r="H530" s="57"/>
      <c r="I530" s="40"/>
      <c r="J530" s="40"/>
      <c r="K530" s="40"/>
      <c r="L530" s="100"/>
      <c r="M530" s="100"/>
    </row>
    <row r="531" spans="1:12" s="42" customFormat="1" ht="30" customHeight="1">
      <c r="A531" s="121">
        <v>15</v>
      </c>
      <c r="B531" s="39" t="s">
        <v>74</v>
      </c>
      <c r="C531" s="44"/>
      <c r="D531" s="44"/>
      <c r="E531" s="44"/>
      <c r="F531" s="44"/>
      <c r="G531" s="44"/>
      <c r="H531" s="44"/>
      <c r="I531" s="322" t="s">
        <v>906</v>
      </c>
      <c r="J531" s="322"/>
      <c r="K531" s="322" t="s">
        <v>902</v>
      </c>
      <c r="L531" s="41"/>
    </row>
    <row r="532" spans="1:12" s="42" customFormat="1" ht="20.25" customHeight="1">
      <c r="A532" s="55"/>
      <c r="B532" s="44" t="s">
        <v>550</v>
      </c>
      <c r="C532" s="44"/>
      <c r="D532" s="44"/>
      <c r="E532" s="44"/>
      <c r="F532" s="44"/>
      <c r="G532" s="44"/>
      <c r="H532" s="44"/>
      <c r="I532" s="36"/>
      <c r="J532" s="36"/>
      <c r="K532" s="36"/>
      <c r="L532" s="41"/>
    </row>
    <row r="533" spans="1:12" s="42" customFormat="1" ht="15.75" customHeight="1">
      <c r="A533" s="55"/>
      <c r="B533" s="44" t="s">
        <v>551</v>
      </c>
      <c r="C533" s="44"/>
      <c r="D533" s="44"/>
      <c r="E533" s="44"/>
      <c r="F533" s="44"/>
      <c r="G533" s="44"/>
      <c r="H533" s="44"/>
      <c r="I533" s="36"/>
      <c r="J533" s="36"/>
      <c r="K533" s="36"/>
      <c r="L533" s="41"/>
    </row>
    <row r="534" spans="1:14" s="42" customFormat="1" ht="15.75" customHeight="1">
      <c r="A534" s="55"/>
      <c r="B534" s="44" t="s">
        <v>552</v>
      </c>
      <c r="C534" s="44"/>
      <c r="D534" s="44"/>
      <c r="E534" s="44"/>
      <c r="F534" s="44"/>
      <c r="G534" s="44"/>
      <c r="H534" s="44"/>
      <c r="I534" s="232"/>
      <c r="J534" s="233"/>
      <c r="K534" s="233"/>
      <c r="L534" s="41"/>
      <c r="N534" s="234"/>
    </row>
    <row r="535" spans="1:12" s="42" customFormat="1" ht="15.75" customHeight="1">
      <c r="A535" s="55"/>
      <c r="B535" s="44" t="s">
        <v>1214</v>
      </c>
      <c r="C535" s="44"/>
      <c r="D535" s="44"/>
      <c r="E535" s="44"/>
      <c r="F535" s="44"/>
      <c r="G535" s="44"/>
      <c r="H535" s="44"/>
      <c r="I535" s="93">
        <v>39206620</v>
      </c>
      <c r="J535" s="36"/>
      <c r="K535" s="95">
        <v>24227840</v>
      </c>
      <c r="L535" s="41"/>
    </row>
    <row r="536" spans="1:12" s="42" customFormat="1" ht="15.75" customHeight="1">
      <c r="A536" s="55"/>
      <c r="B536" s="44" t="s">
        <v>553</v>
      </c>
      <c r="C536" s="44"/>
      <c r="D536" s="44"/>
      <c r="E536" s="44"/>
      <c r="F536" s="44"/>
      <c r="G536" s="44"/>
      <c r="H536" s="44"/>
      <c r="I536" s="36"/>
      <c r="J536" s="36"/>
      <c r="K536" s="36"/>
      <c r="L536" s="41"/>
    </row>
    <row r="537" spans="1:12" s="42" customFormat="1" ht="15.75" customHeight="1">
      <c r="A537" s="55"/>
      <c r="B537" s="44" t="s">
        <v>554</v>
      </c>
      <c r="C537" s="44"/>
      <c r="D537" s="44"/>
      <c r="E537" s="44"/>
      <c r="F537" s="44"/>
      <c r="G537" s="44"/>
      <c r="H537" s="44"/>
      <c r="I537" s="36"/>
      <c r="J537" s="36"/>
      <c r="K537" s="36"/>
      <c r="L537" s="41"/>
    </row>
    <row r="538" spans="1:12" s="42" customFormat="1" ht="15.75" customHeight="1">
      <c r="A538" s="55"/>
      <c r="B538" s="44" t="s">
        <v>41</v>
      </c>
      <c r="C538" s="44"/>
      <c r="D538" s="44"/>
      <c r="E538" s="44"/>
      <c r="F538" s="44"/>
      <c r="G538" s="44"/>
      <c r="H538" s="44"/>
      <c r="I538" s="36">
        <f>SUM(I539:I541)</f>
        <v>9502664295</v>
      </c>
      <c r="J538" s="36"/>
      <c r="K538" s="36">
        <f>SUM(K539:K541)</f>
        <v>13874507783</v>
      </c>
      <c r="L538" s="41"/>
    </row>
    <row r="539" spans="1:12" s="69" customFormat="1" ht="15.75" customHeight="1">
      <c r="A539" s="67"/>
      <c r="B539" s="57"/>
      <c r="C539" s="69" t="s">
        <v>555</v>
      </c>
      <c r="D539" s="57"/>
      <c r="E539" s="57"/>
      <c r="F539" s="57"/>
      <c r="G539" s="57"/>
      <c r="H539" s="57"/>
      <c r="I539" s="93">
        <v>9433029483</v>
      </c>
      <c r="J539" s="95"/>
      <c r="K539" s="95">
        <v>13815154056</v>
      </c>
      <c r="L539" s="216"/>
    </row>
    <row r="540" spans="1:12" s="69" customFormat="1" ht="15.75" customHeight="1">
      <c r="A540" s="67"/>
      <c r="B540" s="57"/>
      <c r="C540" s="69" t="s">
        <v>556</v>
      </c>
      <c r="D540" s="57"/>
      <c r="E540" s="57"/>
      <c r="F540" s="57"/>
      <c r="G540" s="57"/>
      <c r="H540" s="57"/>
      <c r="I540" s="232">
        <v>0</v>
      </c>
      <c r="J540" s="233"/>
      <c r="K540" s="235"/>
      <c r="L540" s="68"/>
    </row>
    <row r="541" spans="1:12" s="69" customFormat="1" ht="15.75" customHeight="1">
      <c r="A541" s="67"/>
      <c r="B541" s="57"/>
      <c r="C541" s="69" t="s">
        <v>97</v>
      </c>
      <c r="D541" s="57"/>
      <c r="E541" s="57"/>
      <c r="F541" s="57"/>
      <c r="G541" s="57"/>
      <c r="H541" s="57"/>
      <c r="I541" s="95">
        <v>69634812</v>
      </c>
      <c r="J541" s="95"/>
      <c r="K541" s="95">
        <v>59353727</v>
      </c>
      <c r="L541" s="68"/>
    </row>
    <row r="542" spans="1:13" s="42" customFormat="1" ht="21" customHeight="1" thickBot="1">
      <c r="A542" s="67"/>
      <c r="B542" s="39"/>
      <c r="C542" s="39" t="s">
        <v>28</v>
      </c>
      <c r="D542" s="57"/>
      <c r="E542" s="57"/>
      <c r="F542" s="57"/>
      <c r="G542" s="57"/>
      <c r="H542" s="57"/>
      <c r="I542" s="98">
        <f>SUM(I537:I538)</f>
        <v>9502664295</v>
      </c>
      <c r="J542" s="24"/>
      <c r="K542" s="98">
        <f>SUM(K532:K538)</f>
        <v>13898735623</v>
      </c>
      <c r="L542" s="100">
        <f>I542-'[1]CDKT '!I85</f>
        <v>-6330853851</v>
      </c>
      <c r="M542" s="100">
        <f>K542-'[1]CDKT '!K85</f>
        <v>-9214199865</v>
      </c>
    </row>
    <row r="543" spans="1:13" s="42" customFormat="1" ht="21" customHeight="1" thickTop="1">
      <c r="A543" s="67"/>
      <c r="B543" s="39"/>
      <c r="C543" s="39"/>
      <c r="D543" s="57"/>
      <c r="E543" s="57"/>
      <c r="F543" s="57"/>
      <c r="G543" s="57"/>
      <c r="H543" s="57"/>
      <c r="I543" s="24"/>
      <c r="J543" s="24"/>
      <c r="K543" s="24"/>
      <c r="L543" s="100"/>
      <c r="M543" s="100"/>
    </row>
    <row r="544" spans="1:12" s="42" customFormat="1" ht="30" customHeight="1">
      <c r="A544" s="121">
        <v>16</v>
      </c>
      <c r="B544" s="39" t="s">
        <v>557</v>
      </c>
      <c r="C544" s="44"/>
      <c r="D544" s="44"/>
      <c r="E544" s="44"/>
      <c r="F544" s="44"/>
      <c r="G544" s="44"/>
      <c r="H544" s="44"/>
      <c r="I544" s="322" t="s">
        <v>906</v>
      </c>
      <c r="J544" s="322"/>
      <c r="K544" s="322" t="s">
        <v>902</v>
      </c>
      <c r="L544" s="41"/>
    </row>
    <row r="545" spans="1:13" s="42" customFormat="1" ht="15.75" customHeight="1">
      <c r="A545" s="67"/>
      <c r="B545" s="39" t="s">
        <v>558</v>
      </c>
      <c r="C545" s="39"/>
      <c r="D545" s="57"/>
      <c r="E545" s="57"/>
      <c r="F545" s="57"/>
      <c r="G545" s="57"/>
      <c r="H545" s="57"/>
      <c r="I545" s="40">
        <f>I546+I548</f>
        <v>2541148681</v>
      </c>
      <c r="J545" s="40"/>
      <c r="K545" s="40">
        <f>K546+K548</f>
        <v>2823498536</v>
      </c>
      <c r="L545" s="100"/>
      <c r="M545" s="100"/>
    </row>
    <row r="546" spans="1:13" s="42" customFormat="1" ht="15.75" customHeight="1">
      <c r="A546" s="67"/>
      <c r="B546" s="39"/>
      <c r="C546" s="44" t="s">
        <v>526</v>
      </c>
      <c r="D546" s="57"/>
      <c r="E546" s="57"/>
      <c r="F546" s="57"/>
      <c r="G546" s="57"/>
      <c r="H546" s="57"/>
      <c r="I546" s="93">
        <v>2541148681</v>
      </c>
      <c r="J546" s="40"/>
      <c r="K546" s="45">
        <f>SUM(K547:K547)</f>
        <v>2823498536</v>
      </c>
      <c r="L546" s="100"/>
      <c r="M546" s="100"/>
    </row>
    <row r="547" spans="1:13" s="68" customFormat="1" ht="15.75" customHeight="1">
      <c r="A547" s="67"/>
      <c r="B547" s="79"/>
      <c r="C547" s="652" t="s">
        <v>1173</v>
      </c>
      <c r="D547" s="57"/>
      <c r="E547" s="57"/>
      <c r="F547" s="57"/>
      <c r="G547" s="57"/>
      <c r="H547" s="57"/>
      <c r="I547" s="93">
        <v>2541148681</v>
      </c>
      <c r="J547" s="80"/>
      <c r="K547" s="36">
        <v>2823498536</v>
      </c>
      <c r="L547" s="216"/>
      <c r="M547" s="216"/>
    </row>
    <row r="548" spans="1:13" s="42" customFormat="1" ht="15.75" customHeight="1" hidden="1">
      <c r="A548" s="67"/>
      <c r="B548" s="39" t="s">
        <v>76</v>
      </c>
      <c r="C548" s="39"/>
      <c r="D548" s="57"/>
      <c r="E548" s="57"/>
      <c r="F548" s="57"/>
      <c r="G548" s="57"/>
      <c r="H548" s="57"/>
      <c r="I548" s="40">
        <f>I549+I550</f>
        <v>0</v>
      </c>
      <c r="J548" s="40"/>
      <c r="K548" s="40">
        <f>K549+K550</f>
        <v>0</v>
      </c>
      <c r="L548" s="100"/>
      <c r="M548" s="100"/>
    </row>
    <row r="549" spans="1:13" s="42" customFormat="1" ht="15.75" customHeight="1" hidden="1">
      <c r="A549" s="67"/>
      <c r="B549" s="39"/>
      <c r="C549" s="44" t="s">
        <v>559</v>
      </c>
      <c r="D549" s="57"/>
      <c r="E549" s="57"/>
      <c r="F549" s="57"/>
      <c r="G549" s="57"/>
      <c r="H549" s="57"/>
      <c r="I549" s="40"/>
      <c r="J549" s="40"/>
      <c r="K549" s="40"/>
      <c r="L549" s="100"/>
      <c r="M549" s="100"/>
    </row>
    <row r="550" spans="1:13" s="42" customFormat="1" ht="15.75" customHeight="1" hidden="1">
      <c r="A550" s="67"/>
      <c r="B550" s="39"/>
      <c r="C550" s="44" t="s">
        <v>560</v>
      </c>
      <c r="D550" s="57"/>
      <c r="E550" s="57"/>
      <c r="F550" s="57"/>
      <c r="G550" s="57"/>
      <c r="H550" s="57"/>
      <c r="I550" s="40"/>
      <c r="J550" s="40"/>
      <c r="K550" s="40"/>
      <c r="L550" s="100"/>
      <c r="M550" s="100"/>
    </row>
    <row r="551" spans="1:13" s="42" customFormat="1" ht="21" customHeight="1" thickBot="1">
      <c r="A551" s="67"/>
      <c r="B551" s="39"/>
      <c r="C551" s="39" t="s">
        <v>28</v>
      </c>
      <c r="D551" s="57"/>
      <c r="E551" s="57"/>
      <c r="F551" s="57"/>
      <c r="G551" s="57"/>
      <c r="H551" s="57"/>
      <c r="I551" s="109">
        <f>I548+I545</f>
        <v>2541148681</v>
      </c>
      <c r="J551" s="40"/>
      <c r="K551" s="109">
        <f>K548+K545</f>
        <v>2823498536</v>
      </c>
      <c r="L551" s="100">
        <f>I551-'[1]CDKT '!I93</f>
        <v>2541148681</v>
      </c>
      <c r="M551" s="100">
        <f>K551-'[1]CDKT '!K93</f>
        <v>2823498536</v>
      </c>
    </row>
    <row r="552" spans="1:12" s="42" customFormat="1" ht="30" customHeight="1" thickTop="1">
      <c r="A552" s="55"/>
      <c r="B552" s="39" t="s">
        <v>531</v>
      </c>
      <c r="C552" s="217"/>
      <c r="D552" s="217"/>
      <c r="E552" s="217"/>
      <c r="F552" s="217"/>
      <c r="G552" s="217"/>
      <c r="H552" s="130"/>
      <c r="I552" s="128"/>
      <c r="J552" s="128"/>
      <c r="K552" s="128"/>
      <c r="L552" s="41"/>
    </row>
    <row r="553" spans="1:12" s="42" customFormat="1" ht="15.75" customHeight="1">
      <c r="A553" s="55"/>
      <c r="B553" s="192"/>
      <c r="C553" s="236"/>
      <c r="D553" s="218"/>
      <c r="E553" s="218"/>
      <c r="F553" s="218"/>
      <c r="G553" s="218"/>
      <c r="H553" s="218"/>
      <c r="I553" s="218"/>
      <c r="J553" s="218"/>
      <c r="K553" s="218"/>
      <c r="L553" s="41"/>
    </row>
    <row r="554" spans="1:12" s="42" customFormat="1" ht="15.75" customHeight="1">
      <c r="A554" s="55"/>
      <c r="B554" s="653"/>
      <c r="C554" s="654" t="s">
        <v>532</v>
      </c>
      <c r="D554" s="654"/>
      <c r="E554" s="220" t="s">
        <v>533</v>
      </c>
      <c r="F554" s="221"/>
      <c r="G554" s="220" t="s">
        <v>534</v>
      </c>
      <c r="H554" s="222"/>
      <c r="I554" s="220" t="s">
        <v>535</v>
      </c>
      <c r="J554" s="222"/>
      <c r="K554" s="220" t="s">
        <v>536</v>
      </c>
      <c r="L554" s="41"/>
    </row>
    <row r="555" spans="1:12" s="42" customFormat="1" ht="25.5" thickBot="1">
      <c r="A555" s="55"/>
      <c r="B555" s="224"/>
      <c r="C555" s="224" t="s">
        <v>1222</v>
      </c>
      <c r="D555" s="224"/>
      <c r="E555" s="223" t="s">
        <v>1223</v>
      </c>
      <c r="F555" s="224"/>
      <c r="G555" s="223" t="s">
        <v>1224</v>
      </c>
      <c r="H555" s="224"/>
      <c r="I555" s="655">
        <v>0.15</v>
      </c>
      <c r="J555" s="224"/>
      <c r="K555" s="227" t="s">
        <v>541</v>
      </c>
      <c r="L555" s="41"/>
    </row>
    <row r="556" spans="1:12" s="42" customFormat="1" ht="15.75" customHeight="1" thickTop="1">
      <c r="A556" s="55"/>
      <c r="B556" s="218"/>
      <c r="C556" s="218"/>
      <c r="D556" s="656"/>
      <c r="E556" s="656"/>
      <c r="F556" s="656"/>
      <c r="G556" s="656"/>
      <c r="H556" s="656"/>
      <c r="I556" s="656"/>
      <c r="J556" s="656"/>
      <c r="K556" s="656"/>
      <c r="L556" s="41"/>
    </row>
    <row r="557" spans="1:12" s="42" customFormat="1" ht="30" customHeight="1" hidden="1">
      <c r="A557" s="55"/>
      <c r="B557" s="39" t="s">
        <v>563</v>
      </c>
      <c r="C557" s="217"/>
      <c r="D557" s="217"/>
      <c r="E557" s="217"/>
      <c r="F557" s="217"/>
      <c r="G557" s="217"/>
      <c r="H557" s="130"/>
      <c r="I557" s="128"/>
      <c r="J557" s="128"/>
      <c r="K557" s="128"/>
      <c r="L557" s="41"/>
    </row>
    <row r="558" spans="1:12" s="42" customFormat="1" ht="15.75" customHeight="1" hidden="1">
      <c r="A558" s="55"/>
      <c r="B558" s="192" t="s">
        <v>561</v>
      </c>
      <c r="C558" s="236"/>
      <c r="D558" s="218"/>
      <c r="E558" s="218"/>
      <c r="F558" s="218"/>
      <c r="G558" s="218"/>
      <c r="H558" s="218"/>
      <c r="I558" s="218"/>
      <c r="J558" s="218"/>
      <c r="K558" s="218"/>
      <c r="L558" s="41"/>
    </row>
    <row r="559" spans="1:12" s="42" customFormat="1" ht="15.75" customHeight="1" hidden="1">
      <c r="A559" s="55"/>
      <c r="B559" s="218"/>
      <c r="C559" s="219" t="s">
        <v>532</v>
      </c>
      <c r="D559" s="219"/>
      <c r="E559" s="220" t="s">
        <v>564</v>
      </c>
      <c r="F559" s="221"/>
      <c r="G559" s="220" t="s">
        <v>562</v>
      </c>
      <c r="H559" s="222"/>
      <c r="I559" s="220" t="s">
        <v>535</v>
      </c>
      <c r="J559" s="222"/>
      <c r="K559" s="220" t="s">
        <v>565</v>
      </c>
      <c r="L559" s="41"/>
    </row>
    <row r="560" spans="1:12" s="42" customFormat="1" ht="15.75" customHeight="1" hidden="1">
      <c r="A560" s="55"/>
      <c r="B560" s="218"/>
      <c r="C560" s="218"/>
      <c r="D560" s="218"/>
      <c r="E560" s="218"/>
      <c r="F560" s="218"/>
      <c r="G560" s="218"/>
      <c r="H560" s="218"/>
      <c r="I560" s="218"/>
      <c r="J560" s="218"/>
      <c r="K560" s="218"/>
      <c r="L560" s="41"/>
    </row>
    <row r="561" spans="1:12" s="42" customFormat="1" ht="15.75" customHeight="1" hidden="1" thickBot="1">
      <c r="A561" s="55"/>
      <c r="B561" s="218"/>
      <c r="C561" s="218"/>
      <c r="D561" s="224"/>
      <c r="E561" s="224"/>
      <c r="F561" s="224"/>
      <c r="G561" s="224"/>
      <c r="H561" s="224"/>
      <c r="I561" s="224"/>
      <c r="J561" s="224"/>
      <c r="K561" s="224"/>
      <c r="L561" s="41"/>
    </row>
    <row r="562" spans="1:12" s="42" customFormat="1" ht="42.75" customHeight="1" hidden="1" thickTop="1">
      <c r="A562" s="55"/>
      <c r="B562" s="728" t="s">
        <v>566</v>
      </c>
      <c r="C562" s="728"/>
      <c r="D562" s="728"/>
      <c r="E562" s="728"/>
      <c r="F562" s="728"/>
      <c r="G562" s="728"/>
      <c r="H562" s="728"/>
      <c r="I562" s="728"/>
      <c r="J562" s="728"/>
      <c r="K562" s="728"/>
      <c r="L562" s="41"/>
    </row>
    <row r="563" spans="1:12" s="42" customFormat="1" ht="19.5" customHeight="1" hidden="1">
      <c r="A563" s="55"/>
      <c r="B563" s="39" t="s">
        <v>534</v>
      </c>
      <c r="C563" s="237"/>
      <c r="D563" s="39"/>
      <c r="E563" s="238" t="s">
        <v>567</v>
      </c>
      <c r="F563" s="238"/>
      <c r="G563" s="238"/>
      <c r="H563" s="83"/>
      <c r="I563" s="102" t="s">
        <v>568</v>
      </c>
      <c r="J563" s="102"/>
      <c r="K563" s="102"/>
      <c r="L563" s="41"/>
    </row>
    <row r="564" spans="1:12" s="42" customFormat="1" ht="19.5" customHeight="1" hidden="1">
      <c r="A564" s="55"/>
      <c r="B564" s="39"/>
      <c r="C564" s="237"/>
      <c r="D564" s="237"/>
      <c r="E564" s="239" t="s">
        <v>569</v>
      </c>
      <c r="F564" s="237"/>
      <c r="G564" s="239" t="s">
        <v>570</v>
      </c>
      <c r="H564" s="237"/>
      <c r="I564" s="239" t="s">
        <v>569</v>
      </c>
      <c r="J564" s="40"/>
      <c r="K564" s="240" t="s">
        <v>571</v>
      </c>
      <c r="L564" s="41"/>
    </row>
    <row r="565" spans="1:12" s="42" customFormat="1" ht="19.5" customHeight="1" hidden="1">
      <c r="A565" s="55"/>
      <c r="B565" s="44" t="s">
        <v>572</v>
      </c>
      <c r="C565" s="138"/>
      <c r="D565" s="138"/>
      <c r="E565" s="138"/>
      <c r="F565" s="138"/>
      <c r="G565" s="45"/>
      <c r="H565" s="138"/>
      <c r="I565" s="45"/>
      <c r="J565" s="45"/>
      <c r="K565" s="45"/>
      <c r="L565" s="41"/>
    </row>
    <row r="566" spans="1:12" s="42" customFormat="1" ht="19.5" customHeight="1" hidden="1">
      <c r="A566" s="55"/>
      <c r="B566" s="44" t="s">
        <v>573</v>
      </c>
      <c r="C566" s="138"/>
      <c r="D566" s="138"/>
      <c r="E566" s="138"/>
      <c r="F566" s="138"/>
      <c r="G566" s="45"/>
      <c r="H566" s="138"/>
      <c r="I566" s="45"/>
      <c r="J566" s="45"/>
      <c r="K566" s="45"/>
      <c r="L566" s="41"/>
    </row>
    <row r="567" spans="1:12" s="42" customFormat="1" ht="19.5" customHeight="1" hidden="1">
      <c r="A567" s="55"/>
      <c r="B567" s="44" t="s">
        <v>574</v>
      </c>
      <c r="C567" s="138"/>
      <c r="D567" s="138"/>
      <c r="E567" s="44"/>
      <c r="F567" s="44"/>
      <c r="G567" s="138"/>
      <c r="H567" s="138"/>
      <c r="I567" s="45"/>
      <c r="J567" s="45"/>
      <c r="K567" s="45"/>
      <c r="L567" s="41"/>
    </row>
    <row r="568" spans="1:12" s="42" customFormat="1" ht="19.5" customHeight="1" hidden="1" thickBot="1">
      <c r="A568" s="38"/>
      <c r="B568" s="83"/>
      <c r="C568" s="83" t="s">
        <v>28</v>
      </c>
      <c r="D568" s="103"/>
      <c r="E568" s="241">
        <f>SUM(E565:E567)</f>
        <v>0</v>
      </c>
      <c r="F568" s="241"/>
      <c r="G568" s="241">
        <f>SUM(G565:G567)</f>
        <v>0</v>
      </c>
      <c r="H568" s="103"/>
      <c r="I568" s="241">
        <f>SUM(I565:I567)</f>
        <v>0</v>
      </c>
      <c r="J568" s="242"/>
      <c r="K568" s="241">
        <f>SUM(K565:K567)</f>
        <v>0</v>
      </c>
      <c r="L568" s="41"/>
    </row>
    <row r="569" spans="1:12" s="42" customFormat="1" ht="30" customHeight="1" hidden="1" thickTop="1">
      <c r="A569" s="121" t="s">
        <v>575</v>
      </c>
      <c r="B569" s="39" t="s">
        <v>576</v>
      </c>
      <c r="C569" s="44"/>
      <c r="D569" s="44"/>
      <c r="E569" s="44"/>
      <c r="F569" s="44"/>
      <c r="G569" s="44"/>
      <c r="H569" s="44"/>
      <c r="I569" s="120" t="str">
        <f>'[1]TTC'!D14</f>
        <v>30/09/2012</v>
      </c>
      <c r="J569" s="120"/>
      <c r="K569" s="120" t="str">
        <f>'[1]TTC'!D13</f>
        <v>01/07/2012</v>
      </c>
      <c r="L569" s="41"/>
    </row>
    <row r="570" spans="1:13" s="42" customFormat="1" ht="15.75" customHeight="1" hidden="1">
      <c r="A570" s="55"/>
      <c r="B570" s="39" t="s">
        <v>577</v>
      </c>
      <c r="C570" s="138"/>
      <c r="D570" s="138"/>
      <c r="E570" s="138"/>
      <c r="F570" s="138"/>
      <c r="G570" s="138"/>
      <c r="H570" s="138"/>
      <c r="I570" s="40">
        <f>SUM(I571:I578)</f>
        <v>0</v>
      </c>
      <c r="J570" s="40"/>
      <c r="K570" s="40">
        <f>SUM(K571:K578)</f>
        <v>0</v>
      </c>
      <c r="L570" s="100">
        <f>I570-'[1]CDKT '!I71</f>
        <v>0</v>
      </c>
      <c r="M570" s="100">
        <f>K570-'[1]CDKT '!K71</f>
        <v>0</v>
      </c>
    </row>
    <row r="571" spans="1:12" s="42" customFormat="1" ht="15.75" customHeight="1" hidden="1">
      <c r="A571" s="55"/>
      <c r="B571" s="44"/>
      <c r="C571" s="70" t="s">
        <v>578</v>
      </c>
      <c r="D571" s="138"/>
      <c r="E571" s="138"/>
      <c r="F571" s="138"/>
      <c r="G571" s="138"/>
      <c r="H571" s="138"/>
      <c r="I571" s="45"/>
      <c r="J571" s="45"/>
      <c r="K571" s="45"/>
      <c r="L571" s="41"/>
    </row>
    <row r="572" spans="1:12" s="42" customFormat="1" ht="15.75" customHeight="1" hidden="1">
      <c r="A572" s="55"/>
      <c r="B572" s="44"/>
      <c r="C572" s="44" t="s">
        <v>579</v>
      </c>
      <c r="D572" s="138"/>
      <c r="E572" s="138"/>
      <c r="F572" s="138"/>
      <c r="G572" s="138"/>
      <c r="H572" s="138"/>
      <c r="I572" s="45"/>
      <c r="J572" s="45"/>
      <c r="K572" s="45"/>
      <c r="L572" s="41"/>
    </row>
    <row r="573" spans="1:12" s="42" customFormat="1" ht="15.75" customHeight="1" hidden="1">
      <c r="A573" s="55"/>
      <c r="B573" s="44"/>
      <c r="C573" s="70" t="s">
        <v>578</v>
      </c>
      <c r="D573" s="138"/>
      <c r="E573" s="138"/>
      <c r="F573" s="138"/>
      <c r="G573" s="138"/>
      <c r="H573" s="138"/>
      <c r="I573" s="45"/>
      <c r="J573" s="45"/>
      <c r="K573" s="45"/>
      <c r="L573" s="41"/>
    </row>
    <row r="574" spans="1:12" s="42" customFormat="1" ht="15.75" customHeight="1" hidden="1">
      <c r="A574" s="55"/>
      <c r="B574" s="44"/>
      <c r="C574" s="44" t="s">
        <v>580</v>
      </c>
      <c r="D574" s="138"/>
      <c r="E574" s="138"/>
      <c r="F574" s="138"/>
      <c r="G574" s="138"/>
      <c r="H574" s="138"/>
      <c r="I574" s="45"/>
      <c r="J574" s="45"/>
      <c r="K574" s="45"/>
      <c r="L574" s="41"/>
    </row>
    <row r="575" spans="1:12" s="42" customFormat="1" ht="15.75" customHeight="1" hidden="1">
      <c r="A575" s="55"/>
      <c r="B575" s="44"/>
      <c r="C575" s="70" t="s">
        <v>578</v>
      </c>
      <c r="D575" s="138"/>
      <c r="E575" s="138"/>
      <c r="F575" s="138"/>
      <c r="G575" s="138"/>
      <c r="H575" s="138"/>
      <c r="I575" s="45"/>
      <c r="J575" s="45"/>
      <c r="K575" s="45"/>
      <c r="L575" s="41"/>
    </row>
    <row r="576" spans="1:12" s="42" customFormat="1" ht="15.75" customHeight="1" hidden="1">
      <c r="A576" s="55"/>
      <c r="B576" s="44"/>
      <c r="C576" s="44" t="s">
        <v>581</v>
      </c>
      <c r="D576" s="138"/>
      <c r="E576" s="138"/>
      <c r="F576" s="138"/>
      <c r="G576" s="138"/>
      <c r="H576" s="138"/>
      <c r="I576" s="45"/>
      <c r="J576" s="45"/>
      <c r="K576" s="45"/>
      <c r="L576" s="41"/>
    </row>
    <row r="577" spans="1:12" s="42" customFormat="1" ht="15.75" customHeight="1" hidden="1">
      <c r="A577" s="55"/>
      <c r="B577" s="44"/>
      <c r="C577" s="70" t="s">
        <v>582</v>
      </c>
      <c r="D577" s="138"/>
      <c r="E577" s="138"/>
      <c r="F577" s="138"/>
      <c r="G577" s="138"/>
      <c r="H577" s="138"/>
      <c r="I577" s="45"/>
      <c r="J577" s="45"/>
      <c r="K577" s="45"/>
      <c r="L577" s="41"/>
    </row>
    <row r="578" spans="1:12" s="42" customFormat="1" ht="15.75" customHeight="1" hidden="1">
      <c r="A578" s="55"/>
      <c r="B578" s="44"/>
      <c r="C578" s="151" t="s">
        <v>583</v>
      </c>
      <c r="D578" s="138"/>
      <c r="E578" s="138"/>
      <c r="F578" s="138"/>
      <c r="G578" s="138"/>
      <c r="H578" s="138"/>
      <c r="I578" s="45"/>
      <c r="J578" s="45"/>
      <c r="K578" s="45"/>
      <c r="L578" s="41"/>
    </row>
    <row r="579" spans="1:13" s="42" customFormat="1" ht="15.75" customHeight="1" hidden="1">
      <c r="A579" s="55"/>
      <c r="B579" s="39" t="s">
        <v>584</v>
      </c>
      <c r="C579" s="138"/>
      <c r="D579" s="138"/>
      <c r="E579" s="138"/>
      <c r="F579" s="138"/>
      <c r="G579" s="138"/>
      <c r="H579" s="138"/>
      <c r="I579" s="40">
        <f>SUM(I580:I584)</f>
        <v>0</v>
      </c>
      <c r="J579" s="40"/>
      <c r="K579" s="40">
        <f>SUM(K580:K584)</f>
        <v>0</v>
      </c>
      <c r="L579" s="100">
        <f>I579-'[1]CDKT '!I94</f>
        <v>0</v>
      </c>
      <c r="M579" s="100">
        <f>K579-'[1]CDKT '!K94</f>
        <v>0</v>
      </c>
    </row>
    <row r="580" spans="1:12" s="42" customFormat="1" ht="15.75" customHeight="1" hidden="1">
      <c r="A580" s="55"/>
      <c r="B580" s="44"/>
      <c r="C580" s="70" t="s">
        <v>585</v>
      </c>
      <c r="D580" s="138"/>
      <c r="E580" s="138"/>
      <c r="F580" s="138"/>
      <c r="G580" s="138"/>
      <c r="H580" s="138"/>
      <c r="I580" s="45"/>
      <c r="J580" s="45"/>
      <c r="K580" s="45"/>
      <c r="L580" s="41"/>
    </row>
    <row r="581" spans="1:12" s="42" customFormat="1" ht="15.75" customHeight="1" hidden="1">
      <c r="A581" s="55"/>
      <c r="B581" s="146"/>
      <c r="C581" s="44" t="s">
        <v>586</v>
      </c>
      <c r="D581" s="146"/>
      <c r="E581" s="146"/>
      <c r="F581" s="146"/>
      <c r="G581" s="146"/>
      <c r="H581" s="138"/>
      <c r="I581" s="45"/>
      <c r="J581" s="45"/>
      <c r="K581" s="45"/>
      <c r="L581" s="41"/>
    </row>
    <row r="582" spans="1:12" s="42" customFormat="1" ht="15.75" customHeight="1" hidden="1">
      <c r="A582" s="55"/>
      <c r="B582" s="44"/>
      <c r="C582" s="70" t="s">
        <v>587</v>
      </c>
      <c r="D582" s="138"/>
      <c r="E582" s="138"/>
      <c r="F582" s="138"/>
      <c r="G582" s="138"/>
      <c r="H582" s="138"/>
      <c r="I582" s="45"/>
      <c r="J582" s="45"/>
      <c r="K582" s="45"/>
      <c r="L582" s="41"/>
    </row>
    <row r="583" spans="1:12" s="42" customFormat="1" ht="15.75" customHeight="1" hidden="1">
      <c r="A583" s="55"/>
      <c r="B583" s="44"/>
      <c r="C583" s="70" t="s">
        <v>588</v>
      </c>
      <c r="D583" s="138"/>
      <c r="E583" s="138"/>
      <c r="F583" s="138"/>
      <c r="G583" s="138"/>
      <c r="H583" s="138"/>
      <c r="I583" s="45"/>
      <c r="J583" s="45"/>
      <c r="K583" s="45"/>
      <c r="L583" s="41"/>
    </row>
    <row r="584" spans="1:12" s="42" customFormat="1" ht="15.75" customHeight="1" hidden="1">
      <c r="A584" s="55"/>
      <c r="B584" s="44"/>
      <c r="C584" s="70" t="s">
        <v>589</v>
      </c>
      <c r="D584" s="138"/>
      <c r="E584" s="138"/>
      <c r="F584" s="138"/>
      <c r="G584" s="138"/>
      <c r="H584" s="138"/>
      <c r="I584" s="45"/>
      <c r="J584" s="45"/>
      <c r="K584" s="45"/>
      <c r="L584" s="41"/>
    </row>
    <row r="585" spans="1:13" s="42" customFormat="1" ht="21" customHeight="1" hidden="1" thickBot="1">
      <c r="A585" s="67"/>
      <c r="B585" s="39"/>
      <c r="C585" s="39" t="s">
        <v>28</v>
      </c>
      <c r="D585" s="57"/>
      <c r="E585" s="57"/>
      <c r="F585" s="57"/>
      <c r="G585" s="57"/>
      <c r="H585" s="57"/>
      <c r="I585" s="109">
        <f>I579+I570</f>
        <v>0</v>
      </c>
      <c r="J585" s="40"/>
      <c r="K585" s="109">
        <f>K579+K570</f>
        <v>0</v>
      </c>
      <c r="L585" s="100"/>
      <c r="M585" s="100"/>
    </row>
    <row r="586" spans="1:17" s="42" customFormat="1" ht="30" customHeight="1">
      <c r="A586" s="121">
        <v>17</v>
      </c>
      <c r="B586" s="39" t="s">
        <v>14</v>
      </c>
      <c r="C586" s="44"/>
      <c r="D586" s="44"/>
      <c r="E586" s="44"/>
      <c r="F586" s="44"/>
      <c r="G586" s="44"/>
      <c r="H586" s="44"/>
      <c r="I586" s="120" t="str">
        <f>I531</f>
        <v>Số cuối kỳ</v>
      </c>
      <c r="J586" s="120"/>
      <c r="K586" s="120" t="str">
        <f>K531</f>
        <v>Số đầu năm</v>
      </c>
      <c r="L586" s="41"/>
      <c r="Q586" s="262"/>
    </row>
    <row r="587" spans="1:13" s="42" customFormat="1" ht="21" customHeight="1">
      <c r="A587" s="67"/>
      <c r="B587" s="44" t="s">
        <v>590</v>
      </c>
      <c r="C587" s="44"/>
      <c r="D587" s="57"/>
      <c r="E587" s="57"/>
      <c r="F587" s="57"/>
      <c r="G587" s="57"/>
      <c r="H587" s="57"/>
      <c r="I587" s="93">
        <v>2574923753</v>
      </c>
      <c r="J587" s="36"/>
      <c r="K587" s="36">
        <v>2916345654</v>
      </c>
      <c r="L587" s="100"/>
      <c r="M587" s="100"/>
    </row>
    <row r="588" spans="1:13" s="42" customFormat="1" ht="21" customHeight="1" thickBot="1">
      <c r="A588" s="67"/>
      <c r="B588" s="39"/>
      <c r="C588" s="39" t="s">
        <v>28</v>
      </c>
      <c r="D588" s="57"/>
      <c r="E588" s="57"/>
      <c r="F588" s="57"/>
      <c r="G588" s="57"/>
      <c r="H588" s="57"/>
      <c r="I588" s="98">
        <f>I587</f>
        <v>2574923753</v>
      </c>
      <c r="J588" s="24"/>
      <c r="K588" s="98">
        <f>K587</f>
        <v>2916345654</v>
      </c>
      <c r="L588" s="100">
        <f>I588-'[1]CDKT '!I96</f>
        <v>9766121</v>
      </c>
      <c r="M588" s="100">
        <f>K588-'[1]CDKT '!K96</f>
        <v>351188022</v>
      </c>
    </row>
    <row r="589" spans="1:13" s="42" customFormat="1" ht="21" customHeight="1" thickTop="1">
      <c r="A589" s="67"/>
      <c r="B589" s="39"/>
      <c r="C589" s="39"/>
      <c r="D589" s="57"/>
      <c r="E589" s="57"/>
      <c r="F589" s="57"/>
      <c r="G589" s="57"/>
      <c r="H589" s="57"/>
      <c r="I589" s="24"/>
      <c r="J589" s="24"/>
      <c r="K589" s="24"/>
      <c r="L589" s="100"/>
      <c r="M589" s="100"/>
    </row>
    <row r="590" spans="1:13" s="42" customFormat="1" ht="21" customHeight="1">
      <c r="A590" s="121" t="s">
        <v>972</v>
      </c>
      <c r="B590" s="39" t="s">
        <v>1225</v>
      </c>
      <c r="C590" s="44"/>
      <c r="D590" s="57"/>
      <c r="E590" s="57"/>
      <c r="F590" s="57"/>
      <c r="G590" s="57"/>
      <c r="H590" s="57"/>
      <c r="I590" s="120" t="s">
        <v>906</v>
      </c>
      <c r="J590" s="120"/>
      <c r="K590" s="120" t="s">
        <v>902</v>
      </c>
      <c r="L590" s="100"/>
      <c r="M590" s="100"/>
    </row>
    <row r="591" spans="1:13" s="42" customFormat="1" ht="21" customHeight="1">
      <c r="A591" s="67"/>
      <c r="B591" s="44" t="s">
        <v>1226</v>
      </c>
      <c r="C591" s="44"/>
      <c r="D591" s="57"/>
      <c r="E591" s="57"/>
      <c r="F591" s="57"/>
      <c r="G591" s="57"/>
      <c r="H591" s="57"/>
      <c r="I591" s="631">
        <v>5816024473</v>
      </c>
      <c r="J591" s="24"/>
      <c r="K591" s="32">
        <v>6028507784</v>
      </c>
      <c r="L591" s="100"/>
      <c r="M591" s="100"/>
    </row>
    <row r="592" spans="1:13" s="42" customFormat="1" ht="21" customHeight="1" thickBot="1">
      <c r="A592" s="67"/>
      <c r="B592" s="39"/>
      <c r="C592" s="39"/>
      <c r="D592" s="57"/>
      <c r="E592" s="57"/>
      <c r="F592" s="57"/>
      <c r="G592" s="57"/>
      <c r="H592" s="57"/>
      <c r="I592" s="98">
        <f>I591</f>
        <v>5816024473</v>
      </c>
      <c r="J592" s="24"/>
      <c r="K592" s="98">
        <f>K591</f>
        <v>6028507784</v>
      </c>
      <c r="L592" s="100"/>
      <c r="M592" s="100"/>
    </row>
    <row r="593" spans="1:12" s="42" customFormat="1" ht="30" customHeight="1" thickTop="1">
      <c r="A593" s="121">
        <v>19</v>
      </c>
      <c r="B593" s="39" t="s">
        <v>77</v>
      </c>
      <c r="C593" s="44"/>
      <c r="D593" s="44"/>
      <c r="E593" s="44"/>
      <c r="F593" s="44"/>
      <c r="G593" s="44"/>
      <c r="H593" s="44"/>
      <c r="I593" s="40"/>
      <c r="J593" s="40"/>
      <c r="K593" s="40"/>
      <c r="L593" s="41"/>
    </row>
    <row r="594" spans="1:12" s="42" customFormat="1" ht="19.5" customHeight="1">
      <c r="A594" s="38"/>
      <c r="B594" s="39" t="s">
        <v>1254</v>
      </c>
      <c r="C594" s="39"/>
      <c r="D594" s="39"/>
      <c r="E594" s="39"/>
      <c r="F594" s="39"/>
      <c r="G594" s="39"/>
      <c r="H594" s="39"/>
      <c r="I594" s="40"/>
      <c r="J594" s="40"/>
      <c r="K594" s="40"/>
      <c r="L594" s="41"/>
    </row>
    <row r="595" spans="1:12" s="42" customFormat="1" ht="30" customHeight="1" hidden="1">
      <c r="A595" s="38"/>
      <c r="B595" s="83" t="s">
        <v>591</v>
      </c>
      <c r="C595" s="39"/>
      <c r="D595" s="39"/>
      <c r="E595" s="39"/>
      <c r="F595" s="39"/>
      <c r="G595" s="39"/>
      <c r="H595" s="39"/>
      <c r="I595" s="40"/>
      <c r="J595" s="40"/>
      <c r="K595" s="40"/>
      <c r="L595" s="41" t="s">
        <v>592</v>
      </c>
    </row>
    <row r="596" spans="1:12" s="42" customFormat="1" ht="33.75" customHeight="1" hidden="1">
      <c r="A596" s="38"/>
      <c r="B596" s="243"/>
      <c r="C596" s="243"/>
      <c r="D596" s="243"/>
      <c r="E596" s="220" t="s">
        <v>593</v>
      </c>
      <c r="F596" s="243"/>
      <c r="G596" s="220" t="s">
        <v>54</v>
      </c>
      <c r="H596" s="243"/>
      <c r="I596" s="244" t="s">
        <v>594</v>
      </c>
      <c r="J596" s="137"/>
      <c r="K596" s="102" t="s">
        <v>595</v>
      </c>
      <c r="L596" s="41"/>
    </row>
    <row r="597" spans="1:12" s="42" customFormat="1" ht="19.5" customHeight="1" hidden="1">
      <c r="A597" s="38"/>
      <c r="B597" s="39" t="s">
        <v>596</v>
      </c>
      <c r="C597" s="39"/>
      <c r="D597" s="39"/>
      <c r="E597" s="39"/>
      <c r="F597" s="39"/>
      <c r="G597" s="39"/>
      <c r="H597" s="39"/>
      <c r="I597" s="40"/>
      <c r="J597" s="40"/>
      <c r="K597" s="40">
        <f>SUM(E597:I597)</f>
        <v>0</v>
      </c>
      <c r="L597" s="41"/>
    </row>
    <row r="598" spans="1:13" s="42" customFormat="1" ht="19.5" customHeight="1" hidden="1">
      <c r="A598" s="38"/>
      <c r="B598" s="39"/>
      <c r="C598" s="44" t="s">
        <v>7</v>
      </c>
      <c r="D598" s="39"/>
      <c r="E598" s="245"/>
      <c r="F598" s="245"/>
      <c r="G598" s="245"/>
      <c r="H598" s="245"/>
      <c r="I598" s="246"/>
      <c r="J598" s="40"/>
      <c r="K598" s="40">
        <f aca="true" t="shared" si="6" ref="K598:K606">SUM(E598:I598)</f>
        <v>0</v>
      </c>
      <c r="L598" s="41"/>
      <c r="M598" s="42" t="s">
        <v>597</v>
      </c>
    </row>
    <row r="599" spans="1:12" s="42" customFormat="1" ht="19.5" customHeight="1" hidden="1">
      <c r="A599" s="38"/>
      <c r="B599" s="39"/>
      <c r="C599" s="44" t="s">
        <v>598</v>
      </c>
      <c r="D599" s="39"/>
      <c r="E599" s="245"/>
      <c r="F599" s="245"/>
      <c r="G599" s="245"/>
      <c r="H599" s="245"/>
      <c r="I599" s="246"/>
      <c r="J599" s="40"/>
      <c r="K599" s="40">
        <f t="shared" si="6"/>
        <v>0</v>
      </c>
      <c r="L599" s="41"/>
    </row>
    <row r="600" spans="1:12" s="42" customFormat="1" ht="19.5" customHeight="1" hidden="1">
      <c r="A600" s="38"/>
      <c r="B600" s="39"/>
      <c r="C600" s="44" t="s">
        <v>438</v>
      </c>
      <c r="D600" s="39"/>
      <c r="E600" s="245"/>
      <c r="F600" s="245"/>
      <c r="G600" s="245"/>
      <c r="H600" s="245"/>
      <c r="I600" s="246"/>
      <c r="J600" s="40"/>
      <c r="K600" s="40">
        <f t="shared" si="6"/>
        <v>0</v>
      </c>
      <c r="L600" s="41"/>
    </row>
    <row r="601" spans="1:12" s="42" customFormat="1" ht="19.5" customHeight="1" hidden="1">
      <c r="A601" s="38"/>
      <c r="B601" s="243" t="s">
        <v>599</v>
      </c>
      <c r="C601" s="243"/>
      <c r="D601" s="243"/>
      <c r="E601" s="247">
        <f>SUM(E597:E600)</f>
        <v>0</v>
      </c>
      <c r="F601" s="247"/>
      <c r="G601" s="247">
        <f>SUM(G597:G600)</f>
        <v>0</v>
      </c>
      <c r="H601" s="247"/>
      <c r="I601" s="247">
        <f>SUM(I597:I600)</f>
        <v>0</v>
      </c>
      <c r="J601" s="137"/>
      <c r="K601" s="137">
        <f t="shared" si="6"/>
        <v>0</v>
      </c>
      <c r="L601" s="100">
        <f>K601-'[1]CDKT '!K113</f>
        <v>-97532229880.72</v>
      </c>
    </row>
    <row r="602" spans="1:12" s="42" customFormat="1" ht="19.5" customHeight="1" hidden="1">
      <c r="A602" s="38"/>
      <c r="B602" s="243" t="s">
        <v>600</v>
      </c>
      <c r="C602" s="243"/>
      <c r="D602" s="243"/>
      <c r="E602" s="247">
        <f>E601</f>
        <v>0</v>
      </c>
      <c r="F602" s="247"/>
      <c r="G602" s="247">
        <f>G601</f>
        <v>0</v>
      </c>
      <c r="H602" s="247"/>
      <c r="I602" s="247">
        <f>I601</f>
        <v>0</v>
      </c>
      <c r="J602" s="137"/>
      <c r="K602" s="137">
        <f t="shared" si="6"/>
        <v>0</v>
      </c>
      <c r="L602" s="41"/>
    </row>
    <row r="603" spans="1:12" s="42" customFormat="1" ht="19.5" customHeight="1" hidden="1">
      <c r="A603" s="38"/>
      <c r="B603" s="39"/>
      <c r="C603" s="44" t="s">
        <v>7</v>
      </c>
      <c r="D603" s="39"/>
      <c r="E603" s="245"/>
      <c r="F603" s="245"/>
      <c r="G603" s="245"/>
      <c r="H603" s="245"/>
      <c r="I603" s="246"/>
      <c r="J603" s="40"/>
      <c r="K603" s="40">
        <f t="shared" si="6"/>
        <v>0</v>
      </c>
      <c r="L603" s="41"/>
    </row>
    <row r="604" spans="1:12" s="42" customFormat="1" ht="19.5" customHeight="1" hidden="1">
      <c r="A604" s="38"/>
      <c r="B604" s="39"/>
      <c r="C604" s="44" t="s">
        <v>598</v>
      </c>
      <c r="D604" s="39"/>
      <c r="E604" s="245"/>
      <c r="F604" s="245"/>
      <c r="G604" s="245"/>
      <c r="H604" s="245"/>
      <c r="I604" s="246"/>
      <c r="J604" s="40"/>
      <c r="K604" s="40">
        <f t="shared" si="6"/>
        <v>0</v>
      </c>
      <c r="L604" s="41"/>
    </row>
    <row r="605" spans="1:12" s="42" customFormat="1" ht="19.5" customHeight="1" hidden="1">
      <c r="A605" s="38"/>
      <c r="B605" s="243"/>
      <c r="C605" s="162" t="s">
        <v>438</v>
      </c>
      <c r="D605" s="243"/>
      <c r="E605" s="247"/>
      <c r="F605" s="247"/>
      <c r="G605" s="247"/>
      <c r="H605" s="247"/>
      <c r="I605" s="248"/>
      <c r="J605" s="137"/>
      <c r="K605" s="137">
        <f t="shared" si="6"/>
        <v>0</v>
      </c>
      <c r="L605" s="41"/>
    </row>
    <row r="606" spans="1:12" s="42" customFormat="1" ht="19.5" customHeight="1" hidden="1">
      <c r="A606" s="38"/>
      <c r="B606" s="249" t="s">
        <v>601</v>
      </c>
      <c r="C606" s="249"/>
      <c r="D606" s="249"/>
      <c r="E606" s="250">
        <f>SUM(E602:E605)</f>
        <v>0</v>
      </c>
      <c r="F606" s="250"/>
      <c r="G606" s="250">
        <f>SUM(G602:G605)</f>
        <v>0</v>
      </c>
      <c r="H606" s="250"/>
      <c r="I606" s="250">
        <f>SUM(I602:I605)</f>
        <v>0</v>
      </c>
      <c r="J606" s="190"/>
      <c r="K606" s="190">
        <f t="shared" si="6"/>
        <v>0</v>
      </c>
      <c r="L606" s="100">
        <f>K606-'[1]CDKT '!I113</f>
        <v>-100703783597</v>
      </c>
    </row>
    <row r="607" spans="1:12" s="42" customFormat="1" ht="19.5" customHeight="1">
      <c r="A607" s="38"/>
      <c r="B607" s="83"/>
      <c r="C607" s="83"/>
      <c r="D607" s="83"/>
      <c r="E607" s="673"/>
      <c r="F607" s="673"/>
      <c r="G607" s="673"/>
      <c r="H607" s="673"/>
      <c r="I607" s="673"/>
      <c r="J607" s="40"/>
      <c r="K607" s="40"/>
      <c r="L607" s="100"/>
    </row>
    <row r="608" spans="1:12" s="42" customFormat="1" ht="19.5" customHeight="1">
      <c r="A608" s="38"/>
      <c r="B608" s="39" t="s">
        <v>42</v>
      </c>
      <c r="C608" s="39"/>
      <c r="D608" s="39"/>
      <c r="E608" s="39"/>
      <c r="F608" s="39"/>
      <c r="G608" s="39"/>
      <c r="H608" s="39"/>
      <c r="I608" s="40"/>
      <c r="J608" s="40"/>
      <c r="K608" s="40"/>
      <c r="L608" s="41"/>
    </row>
    <row r="609" spans="1:12" s="42" customFormat="1" ht="19.5" customHeight="1">
      <c r="A609" s="55"/>
      <c r="B609" s="44"/>
      <c r="C609" s="44"/>
      <c r="D609" s="44"/>
      <c r="E609" s="44"/>
      <c r="F609" s="44"/>
      <c r="G609" s="237"/>
      <c r="H609" s="44"/>
      <c r="I609" s="322" t="s">
        <v>906</v>
      </c>
      <c r="J609" s="322"/>
      <c r="K609" s="322" t="s">
        <v>902</v>
      </c>
      <c r="L609" s="41"/>
    </row>
    <row r="610" spans="1:12" s="42" customFormat="1" ht="15.75" customHeight="1" hidden="1">
      <c r="A610" s="55"/>
      <c r="B610" s="84" t="s">
        <v>602</v>
      </c>
      <c r="C610" s="84"/>
      <c r="D610" s="84"/>
      <c r="E610" s="84"/>
      <c r="F610" s="84"/>
      <c r="G610" s="84"/>
      <c r="H610" s="84"/>
      <c r="I610" s="36"/>
      <c r="J610" s="36"/>
      <c r="K610" s="36"/>
      <c r="L610" s="41"/>
    </row>
    <row r="611" spans="1:12" s="42" customFormat="1" ht="15.75" customHeight="1">
      <c r="A611" s="38"/>
      <c r="B611" s="86" t="s">
        <v>603</v>
      </c>
      <c r="C611" s="83"/>
      <c r="D611" s="39"/>
      <c r="E611" s="39"/>
      <c r="F611" s="39"/>
      <c r="G611" s="251"/>
      <c r="H611" s="39"/>
      <c r="I611" s="36">
        <v>53959850000</v>
      </c>
      <c r="J611" s="36"/>
      <c r="K611" s="36">
        <v>53959850000</v>
      </c>
      <c r="L611" s="41"/>
    </row>
    <row r="612" spans="1:12" s="42" customFormat="1" ht="15.75" customHeight="1" hidden="1">
      <c r="A612" s="38"/>
      <c r="B612" s="86" t="s">
        <v>79</v>
      </c>
      <c r="C612" s="83"/>
      <c r="D612" s="39"/>
      <c r="E612" s="39"/>
      <c r="F612" s="39"/>
      <c r="G612" s="251"/>
      <c r="H612" s="39"/>
      <c r="I612" s="36"/>
      <c r="J612" s="36"/>
      <c r="K612" s="36"/>
      <c r="L612" s="41"/>
    </row>
    <row r="613" spans="1:13" s="42" customFormat="1" ht="21" customHeight="1" thickBot="1">
      <c r="A613" s="67"/>
      <c r="B613" s="39"/>
      <c r="C613" s="39" t="s">
        <v>28</v>
      </c>
      <c r="D613" s="57"/>
      <c r="E613" s="57"/>
      <c r="F613" s="57"/>
      <c r="G613" s="40"/>
      <c r="H613" s="57"/>
      <c r="I613" s="98">
        <f>SUM(I610:I612)</f>
        <v>53959850000</v>
      </c>
      <c r="J613" s="24"/>
      <c r="K613" s="98">
        <f>SUM(K610:K612)</f>
        <v>53959850000</v>
      </c>
      <c r="L613" s="100"/>
      <c r="M613" s="100"/>
    </row>
    <row r="614" spans="1:11" s="68" customFormat="1" ht="15.75" customHeight="1" hidden="1">
      <c r="A614" s="67"/>
      <c r="B614" s="57" t="s">
        <v>604</v>
      </c>
      <c r="C614" s="57"/>
      <c r="D614" s="57"/>
      <c r="E614" s="57"/>
      <c r="F614" s="57"/>
      <c r="G614" s="104"/>
      <c r="H614" s="57"/>
      <c r="I614" s="59"/>
      <c r="J614" s="59"/>
      <c r="K614" s="59"/>
    </row>
    <row r="615" spans="1:11" s="68" customFormat="1" ht="15.75" customHeight="1" hidden="1">
      <c r="A615" s="67"/>
      <c r="B615" s="57" t="s">
        <v>605</v>
      </c>
      <c r="C615" s="57"/>
      <c r="D615" s="57"/>
      <c r="E615" s="57"/>
      <c r="F615" s="57"/>
      <c r="G615" s="57"/>
      <c r="H615" s="57"/>
      <c r="I615" s="59"/>
      <c r="J615" s="59"/>
      <c r="K615" s="59"/>
    </row>
    <row r="616" spans="1:12" s="42" customFormat="1" ht="28.5" customHeight="1" thickTop="1">
      <c r="A616" s="54"/>
      <c r="B616" s="39" t="s">
        <v>606</v>
      </c>
      <c r="C616" s="44"/>
      <c r="D616" s="44"/>
      <c r="E616" s="44"/>
      <c r="F616" s="44"/>
      <c r="G616" s="44"/>
      <c r="H616" s="44"/>
      <c r="I616" s="252" t="s">
        <v>1181</v>
      </c>
      <c r="J616" s="253"/>
      <c r="K616" s="252" t="s">
        <v>1182</v>
      </c>
      <c r="L616" s="41"/>
    </row>
    <row r="617" spans="1:12" s="42" customFormat="1" ht="15.75" customHeight="1">
      <c r="A617" s="55"/>
      <c r="B617" s="39" t="s">
        <v>607</v>
      </c>
      <c r="C617" s="44"/>
      <c r="D617" s="44"/>
      <c r="E617" s="44"/>
      <c r="F617" s="44"/>
      <c r="G617" s="44"/>
      <c r="H617" s="44"/>
      <c r="I617" s="40"/>
      <c r="J617" s="40"/>
      <c r="K617" s="40"/>
      <c r="L617" s="41"/>
    </row>
    <row r="618" spans="1:12" s="42" customFormat="1" ht="15.75" customHeight="1">
      <c r="A618" s="55"/>
      <c r="B618" s="44" t="s">
        <v>43</v>
      </c>
      <c r="C618" s="44"/>
      <c r="D618" s="44"/>
      <c r="E618" s="44"/>
      <c r="F618" s="44"/>
      <c r="G618" s="44"/>
      <c r="H618" s="44"/>
      <c r="I618" s="24">
        <f>I622</f>
        <v>53959850000</v>
      </c>
      <c r="J618" s="24"/>
      <c r="K618" s="24">
        <f>K622</f>
        <v>34498500000</v>
      </c>
      <c r="L618" s="41"/>
    </row>
    <row r="619" spans="1:11" s="68" customFormat="1" ht="15.75" customHeight="1">
      <c r="A619" s="67"/>
      <c r="B619" s="108"/>
      <c r="C619" s="108" t="s">
        <v>99</v>
      </c>
      <c r="D619" s="57"/>
      <c r="E619" s="57"/>
      <c r="F619" s="57"/>
      <c r="G619" s="57"/>
      <c r="H619" s="57"/>
      <c r="I619" s="95">
        <v>53959850000</v>
      </c>
      <c r="J619" s="95"/>
      <c r="K619" s="95">
        <v>31079800000</v>
      </c>
    </row>
    <row r="620" spans="1:11" s="68" customFormat="1" ht="15.75" customHeight="1">
      <c r="A620" s="67"/>
      <c r="B620" s="108"/>
      <c r="C620" s="108" t="s">
        <v>608</v>
      </c>
      <c r="D620" s="57"/>
      <c r="E620" s="57"/>
      <c r="F620" s="57"/>
      <c r="G620" s="57"/>
      <c r="H620" s="57"/>
      <c r="I620" s="254"/>
      <c r="J620" s="95"/>
      <c r="K620" s="95">
        <v>3418700000</v>
      </c>
    </row>
    <row r="621" spans="1:11" s="68" customFormat="1" ht="15.75" customHeight="1" hidden="1">
      <c r="A621" s="67"/>
      <c r="B621" s="108"/>
      <c r="C621" s="108" t="s">
        <v>609</v>
      </c>
      <c r="D621" s="57"/>
      <c r="E621" s="57"/>
      <c r="F621" s="57"/>
      <c r="G621" s="57"/>
      <c r="H621" s="57"/>
      <c r="I621" s="95"/>
      <c r="J621" s="95"/>
      <c r="K621" s="95"/>
    </row>
    <row r="622" spans="1:11" s="68" customFormat="1" ht="15.75" customHeight="1">
      <c r="A622" s="67"/>
      <c r="B622" s="108"/>
      <c r="C622" s="108" t="s">
        <v>610</v>
      </c>
      <c r="D622" s="57"/>
      <c r="E622" s="57"/>
      <c r="F622" s="57"/>
      <c r="G622" s="57"/>
      <c r="H622" s="57"/>
      <c r="I622" s="95">
        <f>I619</f>
        <v>53959850000</v>
      </c>
      <c r="J622" s="95"/>
      <c r="K622" s="95">
        <v>34498500000</v>
      </c>
    </row>
    <row r="623" spans="1:12" s="42" customFormat="1" ht="15.75" customHeight="1" thickBot="1">
      <c r="A623" s="55"/>
      <c r="B623" s="44" t="s">
        <v>611</v>
      </c>
      <c r="C623" s="44"/>
      <c r="D623" s="44"/>
      <c r="E623" s="44"/>
      <c r="F623" s="44"/>
      <c r="G623" s="44"/>
      <c r="H623" s="44"/>
      <c r="I623" s="255">
        <v>0</v>
      </c>
      <c r="J623" s="36"/>
      <c r="K623" s="255">
        <v>3418700000</v>
      </c>
      <c r="L623" s="41"/>
    </row>
    <row r="624" spans="1:12" s="42" customFormat="1" ht="15.75" customHeight="1" thickTop="1">
      <c r="A624" s="55"/>
      <c r="B624" s="44"/>
      <c r="C624" s="44"/>
      <c r="D624" s="44"/>
      <c r="E624" s="44"/>
      <c r="F624" s="44"/>
      <c r="G624" s="44"/>
      <c r="H624" s="44"/>
      <c r="I624" s="36"/>
      <c r="J624" s="36"/>
      <c r="K624" s="36"/>
      <c r="L624" s="41"/>
    </row>
    <row r="625" spans="1:12" s="42" customFormat="1" ht="15">
      <c r="A625" s="54"/>
      <c r="B625" s="39" t="s">
        <v>44</v>
      </c>
      <c r="C625" s="44"/>
      <c r="D625" s="44"/>
      <c r="E625" s="44"/>
      <c r="F625" s="44"/>
      <c r="G625" s="44"/>
      <c r="H625" s="44"/>
      <c r="I625" s="252" t="s">
        <v>567</v>
      </c>
      <c r="J625" s="253"/>
      <c r="K625" s="252" t="s">
        <v>856</v>
      </c>
      <c r="L625" s="41"/>
    </row>
    <row r="626" spans="1:11" s="44" customFormat="1" ht="15.75" customHeight="1">
      <c r="A626" s="55"/>
      <c r="B626" s="44" t="s">
        <v>100</v>
      </c>
      <c r="I626" s="256"/>
      <c r="J626" s="45"/>
      <c r="K626" s="256"/>
    </row>
    <row r="627" spans="1:11" s="44" customFormat="1" ht="15.75" customHeight="1" thickBot="1">
      <c r="A627" s="67"/>
      <c r="B627" s="57"/>
      <c r="C627" s="57" t="s">
        <v>45</v>
      </c>
      <c r="D627" s="57"/>
      <c r="E627" s="57"/>
      <c r="F627" s="57"/>
      <c r="G627" s="57"/>
      <c r="H627" s="57"/>
      <c r="I627" s="257" t="s">
        <v>612</v>
      </c>
      <c r="J627" s="59"/>
      <c r="K627" s="257">
        <v>0.1</v>
      </c>
    </row>
    <row r="628" spans="1:11" s="44" customFormat="1" ht="15.75" customHeight="1" hidden="1">
      <c r="A628" s="55"/>
      <c r="C628" s="57" t="s">
        <v>101</v>
      </c>
      <c r="I628" s="45"/>
      <c r="J628" s="45"/>
      <c r="K628" s="45"/>
    </row>
    <row r="629" spans="1:11" s="44" customFormat="1" ht="15.75" customHeight="1" hidden="1">
      <c r="A629" s="55"/>
      <c r="B629" s="44" t="s">
        <v>613</v>
      </c>
      <c r="I629" s="155" t="s">
        <v>466</v>
      </c>
      <c r="J629" s="45"/>
      <c r="K629" s="155" t="s">
        <v>614</v>
      </c>
    </row>
    <row r="630" spans="1:12" s="42" customFormat="1" ht="39.75" customHeight="1" thickTop="1">
      <c r="A630" s="54"/>
      <c r="B630" s="39" t="s">
        <v>615</v>
      </c>
      <c r="C630" s="44"/>
      <c r="D630" s="44"/>
      <c r="E630" s="44"/>
      <c r="F630" s="44"/>
      <c r="G630" s="44"/>
      <c r="H630" s="44"/>
      <c r="I630" s="252" t="s">
        <v>904</v>
      </c>
      <c r="J630" s="253"/>
      <c r="K630" s="252" t="s">
        <v>903</v>
      </c>
      <c r="L630" s="41"/>
    </row>
    <row r="631" spans="1:12" s="42" customFormat="1" ht="15.75" customHeight="1">
      <c r="A631" s="55"/>
      <c r="B631" s="44" t="s">
        <v>616</v>
      </c>
      <c r="C631" s="44"/>
      <c r="D631" s="44"/>
      <c r="E631" s="44"/>
      <c r="F631" s="44"/>
      <c r="G631" s="44"/>
      <c r="H631" s="44"/>
      <c r="I631" s="36">
        <f>I611/10000</f>
        <v>5395985</v>
      </c>
      <c r="J631" s="36"/>
      <c r="K631" s="36">
        <f>K622/10000</f>
        <v>3449850</v>
      </c>
      <c r="L631" s="41"/>
    </row>
    <row r="632" spans="1:12" s="42" customFormat="1" ht="15.75" customHeight="1">
      <c r="A632" s="55"/>
      <c r="B632" s="44" t="s">
        <v>102</v>
      </c>
      <c r="C632" s="44"/>
      <c r="D632" s="44"/>
      <c r="E632" s="44"/>
      <c r="F632" s="44"/>
      <c r="G632" s="44"/>
      <c r="H632" s="44"/>
      <c r="I632" s="36">
        <f>I631</f>
        <v>5395985</v>
      </c>
      <c r="J632" s="36"/>
      <c r="K632" s="36">
        <f>K633</f>
        <v>3449850</v>
      </c>
      <c r="L632" s="41"/>
    </row>
    <row r="633" spans="1:12" s="42" customFormat="1" ht="15.75" customHeight="1">
      <c r="A633" s="67"/>
      <c r="B633" s="57"/>
      <c r="C633" s="57" t="s">
        <v>46</v>
      </c>
      <c r="D633" s="57"/>
      <c r="E633" s="57"/>
      <c r="F633" s="57"/>
      <c r="G633" s="57"/>
      <c r="H633" s="57"/>
      <c r="I633" s="95">
        <f>I631</f>
        <v>5395985</v>
      </c>
      <c r="J633" s="95"/>
      <c r="K633" s="95">
        <f>K631</f>
        <v>3449850</v>
      </c>
      <c r="L633" s="41"/>
    </row>
    <row r="634" spans="1:12" s="42" customFormat="1" ht="15.75" customHeight="1" hidden="1">
      <c r="A634" s="67"/>
      <c r="B634" s="57"/>
      <c r="C634" s="57" t="s">
        <v>617</v>
      </c>
      <c r="D634" s="57"/>
      <c r="E634" s="57"/>
      <c r="F634" s="57"/>
      <c r="G634" s="57"/>
      <c r="H634" s="57"/>
      <c r="I634" s="95"/>
      <c r="J634" s="95"/>
      <c r="K634" s="95"/>
      <c r="L634" s="41"/>
    </row>
    <row r="635" spans="1:12" s="42" customFormat="1" ht="15.75" customHeight="1">
      <c r="A635" s="55"/>
      <c r="B635" s="44" t="s">
        <v>47</v>
      </c>
      <c r="C635" s="44"/>
      <c r="D635" s="44"/>
      <c r="E635" s="44"/>
      <c r="F635" s="44"/>
      <c r="G635" s="44"/>
      <c r="H635" s="44"/>
      <c r="I635" s="36">
        <f>SUM(I636:I637)</f>
        <v>0</v>
      </c>
      <c r="J635" s="36"/>
      <c r="K635" s="36">
        <f>SUM(K636:K637)</f>
        <v>0</v>
      </c>
      <c r="L635" s="41"/>
    </row>
    <row r="636" spans="1:12" s="42" customFormat="1" ht="15.75" customHeight="1" hidden="1">
      <c r="A636" s="67"/>
      <c r="B636" s="57"/>
      <c r="C636" s="57" t="s">
        <v>46</v>
      </c>
      <c r="D636" s="57"/>
      <c r="E636" s="57"/>
      <c r="F636" s="57"/>
      <c r="G636" s="57"/>
      <c r="H636" s="57"/>
      <c r="I636" s="95"/>
      <c r="J636" s="95"/>
      <c r="K636" s="95"/>
      <c r="L636" s="41"/>
    </row>
    <row r="637" spans="1:12" s="42" customFormat="1" ht="15.75" customHeight="1" hidden="1">
      <c r="A637" s="67"/>
      <c r="B637" s="57"/>
      <c r="C637" s="57" t="s">
        <v>617</v>
      </c>
      <c r="D637" s="57"/>
      <c r="E637" s="57"/>
      <c r="F637" s="57"/>
      <c r="G637" s="57"/>
      <c r="H637" s="57"/>
      <c r="I637" s="95"/>
      <c r="J637" s="95"/>
      <c r="K637" s="95"/>
      <c r="L637" s="41"/>
    </row>
    <row r="638" spans="1:12" s="42" customFormat="1" ht="15.75" customHeight="1">
      <c r="A638" s="55"/>
      <c r="B638" s="44" t="s">
        <v>48</v>
      </c>
      <c r="C638" s="44"/>
      <c r="D638" s="44"/>
      <c r="E638" s="44"/>
      <c r="F638" s="44"/>
      <c r="G638" s="44"/>
      <c r="H638" s="44"/>
      <c r="I638" s="36">
        <f>SUM(I639:I640)</f>
        <v>5395985</v>
      </c>
      <c r="J638" s="36"/>
      <c r="K638" s="36">
        <f>SUM(K639:K640)</f>
        <v>3449850</v>
      </c>
      <c r="L638" s="41"/>
    </row>
    <row r="639" spans="1:12" s="42" customFormat="1" ht="15.75" customHeight="1">
      <c r="A639" s="67"/>
      <c r="B639" s="57"/>
      <c r="C639" s="57" t="s">
        <v>46</v>
      </c>
      <c r="D639" s="57"/>
      <c r="E639" s="57"/>
      <c r="F639" s="57"/>
      <c r="G639" s="57"/>
      <c r="H639" s="57"/>
      <c r="I639" s="95">
        <f>I633-I636</f>
        <v>5395985</v>
      </c>
      <c r="J639" s="95"/>
      <c r="K639" s="95">
        <f>K633-K636</f>
        <v>3449850</v>
      </c>
      <c r="L639" s="41"/>
    </row>
    <row r="640" spans="1:12" s="42" customFormat="1" ht="15.75" customHeight="1" hidden="1">
      <c r="A640" s="67"/>
      <c r="B640" s="57"/>
      <c r="C640" s="57" t="s">
        <v>617</v>
      </c>
      <c r="D640" s="57"/>
      <c r="E640" s="57"/>
      <c r="F640" s="57"/>
      <c r="G640" s="57"/>
      <c r="H640" s="57"/>
      <c r="I640" s="95">
        <f>I634-I637</f>
        <v>0</v>
      </c>
      <c r="J640" s="95"/>
      <c r="K640" s="95">
        <f>K634-K637</f>
        <v>0</v>
      </c>
      <c r="L640" s="41"/>
    </row>
    <row r="641" spans="1:12" s="42" customFormat="1" ht="15.75" customHeight="1" thickBot="1">
      <c r="A641" s="67"/>
      <c r="B641" s="57" t="s">
        <v>618</v>
      </c>
      <c r="C641" s="57"/>
      <c r="D641" s="57"/>
      <c r="E641" s="57"/>
      <c r="F641" s="57"/>
      <c r="G641" s="57"/>
      <c r="H641" s="57"/>
      <c r="I641" s="258">
        <v>10000</v>
      </c>
      <c r="J641" s="95"/>
      <c r="K641" s="258">
        <v>10000</v>
      </c>
      <c r="L641" s="41"/>
    </row>
    <row r="642" spans="1:12" s="42" customFormat="1" ht="30" customHeight="1" thickTop="1">
      <c r="A642" s="38"/>
      <c r="B642" s="83" t="s">
        <v>619</v>
      </c>
      <c r="C642" s="39"/>
      <c r="D642" s="39"/>
      <c r="E642" s="39"/>
      <c r="F642" s="39"/>
      <c r="G642" s="39"/>
      <c r="H642" s="39"/>
      <c r="I642" s="252" t="s">
        <v>904</v>
      </c>
      <c r="J642" s="253"/>
      <c r="K642" s="252" t="s">
        <v>903</v>
      </c>
      <c r="L642" s="41"/>
    </row>
    <row r="643" spans="1:12" s="42" customFormat="1" ht="15.75" customHeight="1">
      <c r="A643" s="55"/>
      <c r="B643" s="44" t="s">
        <v>620</v>
      </c>
      <c r="C643" s="138"/>
      <c r="D643" s="138"/>
      <c r="E643" s="138"/>
      <c r="F643" s="138"/>
      <c r="G643" s="138"/>
      <c r="H643" s="58"/>
      <c r="I643" s="22">
        <v>7510945741</v>
      </c>
      <c r="J643" s="36"/>
      <c r="K643" s="22">
        <v>7510945741</v>
      </c>
      <c r="L643" s="41"/>
    </row>
    <row r="644" spans="1:12" s="42" customFormat="1" ht="15.75" customHeight="1">
      <c r="A644" s="55"/>
      <c r="B644" s="44" t="s">
        <v>55</v>
      </c>
      <c r="C644" s="138"/>
      <c r="D644" s="138"/>
      <c r="E644" s="138"/>
      <c r="F644" s="138"/>
      <c r="G644" s="138"/>
      <c r="H644" s="58"/>
      <c r="I644" s="22">
        <v>4027072632</v>
      </c>
      <c r="J644" s="36"/>
      <c r="K644" s="22">
        <v>4027072632</v>
      </c>
      <c r="L644" s="41"/>
    </row>
    <row r="645" spans="1:11" s="41" customFormat="1" ht="15.75" customHeight="1" hidden="1">
      <c r="A645" s="55"/>
      <c r="B645" s="44" t="s">
        <v>621</v>
      </c>
      <c r="C645" s="138"/>
      <c r="D645" s="138"/>
      <c r="E645" s="138"/>
      <c r="F645" s="138"/>
      <c r="G645" s="138"/>
      <c r="H645" s="58"/>
      <c r="I645" s="36"/>
      <c r="J645" s="36"/>
      <c r="K645" s="36"/>
    </row>
    <row r="646" spans="1:12" s="42" customFormat="1" ht="15.75" customHeight="1" hidden="1">
      <c r="A646" s="55"/>
      <c r="B646" s="44" t="s">
        <v>622</v>
      </c>
      <c r="C646" s="138"/>
      <c r="D646" s="138"/>
      <c r="E646" s="138"/>
      <c r="F646" s="138"/>
      <c r="G646" s="138"/>
      <c r="H646" s="58"/>
      <c r="I646" s="36"/>
      <c r="J646" s="36"/>
      <c r="K646" s="36"/>
      <c r="L646" s="41"/>
    </row>
    <row r="647" spans="1:13" s="42" customFormat="1" ht="21" customHeight="1" thickBot="1">
      <c r="A647" s="67"/>
      <c r="B647" s="39"/>
      <c r="C647" s="39" t="s">
        <v>28</v>
      </c>
      <c r="D647" s="57"/>
      <c r="E647" s="57"/>
      <c r="F647" s="57"/>
      <c r="G647" s="57"/>
      <c r="H647" s="57"/>
      <c r="I647" s="98">
        <f>SUM(I643:I646)</f>
        <v>11538018373</v>
      </c>
      <c r="J647" s="24"/>
      <c r="K647" s="98">
        <f>SUM(K643:K646)</f>
        <v>11538018373</v>
      </c>
      <c r="L647" s="100"/>
      <c r="M647" s="100"/>
    </row>
    <row r="648" spans="1:12" s="42" customFormat="1" ht="15.75" customHeight="1" thickTop="1">
      <c r="A648" s="55"/>
      <c r="B648" s="44" t="s">
        <v>623</v>
      </c>
      <c r="C648" s="44"/>
      <c r="D648" s="44"/>
      <c r="E648" s="44"/>
      <c r="F648" s="44"/>
      <c r="G648" s="44"/>
      <c r="H648" s="44"/>
      <c r="I648" s="45"/>
      <c r="J648" s="45"/>
      <c r="K648" s="45"/>
      <c r="L648" s="41"/>
    </row>
    <row r="649" spans="1:12" s="42" customFormat="1" ht="34.5" customHeight="1">
      <c r="A649" s="55"/>
      <c r="B649" s="729" t="s">
        <v>624</v>
      </c>
      <c r="C649" s="729"/>
      <c r="D649" s="729"/>
      <c r="E649" s="729"/>
      <c r="F649" s="729"/>
      <c r="G649" s="729"/>
      <c r="H649" s="729"/>
      <c r="I649" s="729"/>
      <c r="J649" s="729"/>
      <c r="K649" s="729"/>
      <c r="L649" s="41" t="s">
        <v>250</v>
      </c>
    </row>
    <row r="650" spans="1:12" s="42" customFormat="1" ht="34.5" customHeight="1">
      <c r="A650" s="55"/>
      <c r="B650" s="729" t="s">
        <v>625</v>
      </c>
      <c r="C650" s="729"/>
      <c r="D650" s="729"/>
      <c r="E650" s="729"/>
      <c r="F650" s="729"/>
      <c r="G650" s="729"/>
      <c r="H650" s="729"/>
      <c r="I650" s="729"/>
      <c r="J650" s="729"/>
      <c r="K650" s="729"/>
      <c r="L650" s="41" t="s">
        <v>250</v>
      </c>
    </row>
    <row r="651" spans="1:12" s="42" customFormat="1" ht="109.5" customHeight="1" hidden="1">
      <c r="A651" s="55"/>
      <c r="B651" s="729" t="s">
        <v>626</v>
      </c>
      <c r="C651" s="729"/>
      <c r="D651" s="729"/>
      <c r="E651" s="729"/>
      <c r="F651" s="729"/>
      <c r="G651" s="729"/>
      <c r="H651" s="729"/>
      <c r="I651" s="729"/>
      <c r="J651" s="729"/>
      <c r="K651" s="729"/>
      <c r="L651" s="41" t="s">
        <v>627</v>
      </c>
    </row>
    <row r="652" spans="1:12" s="42" customFormat="1" ht="30" customHeight="1" hidden="1">
      <c r="A652" s="38"/>
      <c r="B652" s="83" t="s">
        <v>628</v>
      </c>
      <c r="C652" s="39"/>
      <c r="D652" s="39"/>
      <c r="E652" s="39"/>
      <c r="F652" s="39"/>
      <c r="G652" s="39"/>
      <c r="H652" s="39"/>
      <c r="I652" s="40"/>
      <c r="J652" s="40"/>
      <c r="K652" s="40"/>
      <c r="L652" s="41"/>
    </row>
    <row r="653" spans="1:12" s="42" customFormat="1" ht="30" customHeight="1" hidden="1">
      <c r="A653" s="121" t="s">
        <v>629</v>
      </c>
      <c r="B653" s="39" t="s">
        <v>630</v>
      </c>
      <c r="C653" s="44"/>
      <c r="D653" s="44"/>
      <c r="E653" s="44"/>
      <c r="F653" s="44"/>
      <c r="G653" s="44"/>
      <c r="H653" s="44"/>
      <c r="I653" s="120" t="str">
        <f>'[1]TTC'!D14</f>
        <v>30/09/2012</v>
      </c>
      <c r="J653" s="120"/>
      <c r="K653" s="120" t="str">
        <f>'[1]TTC'!D13</f>
        <v>01/07/2012</v>
      </c>
      <c r="L653" s="41"/>
    </row>
    <row r="654" spans="1:12" s="42" customFormat="1" ht="15.75" customHeight="1" hidden="1">
      <c r="A654" s="67"/>
      <c r="B654" s="44" t="s">
        <v>631</v>
      </c>
      <c r="C654" s="57"/>
      <c r="D654" s="57"/>
      <c r="E654" s="57"/>
      <c r="F654" s="57"/>
      <c r="G654" s="57"/>
      <c r="H654" s="57"/>
      <c r="I654" s="59">
        <f>K657</f>
        <v>0</v>
      </c>
      <c r="J654" s="59"/>
      <c r="K654" s="59"/>
      <c r="L654" s="41"/>
    </row>
    <row r="655" spans="1:12" s="42" customFormat="1" ht="15.75" customHeight="1" hidden="1">
      <c r="A655" s="67"/>
      <c r="B655" s="44" t="s">
        <v>632</v>
      </c>
      <c r="C655" s="57"/>
      <c r="D655" s="57"/>
      <c r="E655" s="57"/>
      <c r="F655" s="57"/>
      <c r="G655" s="57"/>
      <c r="H655" s="57"/>
      <c r="I655" s="59"/>
      <c r="J655" s="59"/>
      <c r="K655" s="59"/>
      <c r="L655" s="41"/>
    </row>
    <row r="656" spans="1:12" s="42" customFormat="1" ht="15.75" customHeight="1" hidden="1">
      <c r="A656" s="67"/>
      <c r="B656" s="44" t="s">
        <v>633</v>
      </c>
      <c r="C656" s="57"/>
      <c r="D656" s="57"/>
      <c r="E656" s="57"/>
      <c r="F656" s="57"/>
      <c r="G656" s="57"/>
      <c r="H656" s="57"/>
      <c r="I656" s="59"/>
      <c r="J656" s="59"/>
      <c r="K656" s="59"/>
      <c r="L656" s="41"/>
    </row>
    <row r="657" spans="1:13" s="42" customFormat="1" ht="15.75" customHeight="1" hidden="1">
      <c r="A657" s="67"/>
      <c r="B657" s="44" t="s">
        <v>634</v>
      </c>
      <c r="C657" s="57"/>
      <c r="D657" s="57"/>
      <c r="E657" s="57"/>
      <c r="F657" s="57"/>
      <c r="G657" s="57"/>
      <c r="H657" s="57"/>
      <c r="I657" s="259">
        <f>I654+I655-I656</f>
        <v>0</v>
      </c>
      <c r="J657" s="59"/>
      <c r="K657" s="259">
        <f>K654+K655-K656</f>
        <v>0</v>
      </c>
      <c r="L657" s="100">
        <f>I657-'[1]CDKT '!I127</f>
        <v>0</v>
      </c>
      <c r="M657" s="100">
        <f>K657-'[1]CDKT '!K127</f>
        <v>0</v>
      </c>
    </row>
    <row r="658" spans="1:12" s="42" customFormat="1" ht="30" customHeight="1" hidden="1">
      <c r="A658" s="121" t="s">
        <v>635</v>
      </c>
      <c r="B658" s="39" t="s">
        <v>636</v>
      </c>
      <c r="C658" s="44"/>
      <c r="D658" s="44"/>
      <c r="E658" s="44"/>
      <c r="F658" s="44"/>
      <c r="G658" s="44"/>
      <c r="H658" s="44"/>
      <c r="I658" s="120" t="str">
        <f>'[1]TTC'!D14</f>
        <v>30/09/2012</v>
      </c>
      <c r="J658" s="120"/>
      <c r="K658" s="120" t="str">
        <f>'[1]TTC'!D13</f>
        <v>01/07/2012</v>
      </c>
      <c r="L658" s="41"/>
    </row>
    <row r="659" spans="1:13" s="42" customFormat="1" ht="15.75" customHeight="1" hidden="1">
      <c r="A659" s="67"/>
      <c r="B659" s="44" t="s">
        <v>637</v>
      </c>
      <c r="C659" s="57"/>
      <c r="D659" s="57"/>
      <c r="E659" s="57"/>
      <c r="F659" s="57"/>
      <c r="G659" s="57"/>
      <c r="H659" s="57"/>
      <c r="I659" s="59"/>
      <c r="J659" s="59"/>
      <c r="K659" s="59"/>
      <c r="L659" s="100" t="s">
        <v>638</v>
      </c>
      <c r="M659" s="100"/>
    </row>
    <row r="660" spans="1:13" s="42" customFormat="1" ht="15.75" customHeight="1" hidden="1">
      <c r="A660" s="67"/>
      <c r="B660" s="44"/>
      <c r="C660" s="57" t="s">
        <v>636</v>
      </c>
      <c r="D660" s="57"/>
      <c r="E660" s="57"/>
      <c r="F660" s="57"/>
      <c r="G660" s="57"/>
      <c r="H660" s="57"/>
      <c r="I660" s="59"/>
      <c r="J660" s="59"/>
      <c r="K660" s="59"/>
      <c r="L660" s="100"/>
      <c r="M660" s="100"/>
    </row>
    <row r="661" spans="1:13" s="42" customFormat="1" ht="15.75" customHeight="1" hidden="1">
      <c r="A661" s="67"/>
      <c r="B661" s="44"/>
      <c r="C661" s="57" t="s">
        <v>639</v>
      </c>
      <c r="D661" s="57"/>
      <c r="E661" s="57"/>
      <c r="F661" s="57"/>
      <c r="G661" s="57"/>
      <c r="H661" s="57"/>
      <c r="I661" s="59"/>
      <c r="J661" s="59"/>
      <c r="K661" s="59"/>
      <c r="L661" s="100"/>
      <c r="M661" s="100"/>
    </row>
    <row r="662" spans="1:13" s="42" customFormat="1" ht="15.75" customHeight="1" hidden="1">
      <c r="A662" s="67"/>
      <c r="B662" s="44" t="s">
        <v>640</v>
      </c>
      <c r="C662" s="57"/>
      <c r="D662" s="57"/>
      <c r="E662" s="57"/>
      <c r="F662" s="57"/>
      <c r="G662" s="57"/>
      <c r="H662" s="57"/>
      <c r="I662" s="59"/>
      <c r="J662" s="59"/>
      <c r="K662" s="59"/>
      <c r="L662" s="100"/>
      <c r="M662" s="100"/>
    </row>
    <row r="663" spans="1:13" s="42" customFormat="1" ht="15.75" customHeight="1" hidden="1">
      <c r="A663" s="67"/>
      <c r="B663" s="44" t="s">
        <v>641</v>
      </c>
      <c r="C663" s="57"/>
      <c r="D663" s="57"/>
      <c r="E663" s="57"/>
      <c r="F663" s="57"/>
      <c r="G663" s="57"/>
      <c r="H663" s="57"/>
      <c r="I663" s="59"/>
      <c r="J663" s="59"/>
      <c r="K663" s="59"/>
      <c r="L663" s="100"/>
      <c r="M663" s="100"/>
    </row>
    <row r="664" spans="1:13" s="42" customFormat="1" ht="15.75" customHeight="1" hidden="1">
      <c r="A664" s="67"/>
      <c r="B664" s="44"/>
      <c r="C664" s="57" t="s">
        <v>642</v>
      </c>
      <c r="D664" s="57"/>
      <c r="E664" s="57"/>
      <c r="F664" s="57"/>
      <c r="G664" s="57"/>
      <c r="H664" s="57"/>
      <c r="I664" s="59"/>
      <c r="J664" s="59"/>
      <c r="K664" s="59"/>
      <c r="L664" s="100"/>
      <c r="M664" s="100"/>
    </row>
    <row r="665" spans="1:13" s="42" customFormat="1" ht="15.75" customHeight="1" hidden="1">
      <c r="A665" s="67"/>
      <c r="B665" s="44"/>
      <c r="C665" s="57" t="s">
        <v>643</v>
      </c>
      <c r="D665" s="57"/>
      <c r="E665" s="57"/>
      <c r="F665" s="57"/>
      <c r="G665" s="57"/>
      <c r="H665" s="57"/>
      <c r="I665" s="59"/>
      <c r="J665" s="59"/>
      <c r="K665" s="59"/>
      <c r="L665" s="100"/>
      <c r="M665" s="100"/>
    </row>
    <row r="666" spans="1:13" s="42" customFormat="1" ht="15.75" customHeight="1" hidden="1">
      <c r="A666" s="67"/>
      <c r="B666" s="44"/>
      <c r="C666" s="57" t="s">
        <v>574</v>
      </c>
      <c r="D666" s="57"/>
      <c r="E666" s="57"/>
      <c r="F666" s="57"/>
      <c r="G666" s="57"/>
      <c r="H666" s="57"/>
      <c r="I666" s="259"/>
      <c r="J666" s="59"/>
      <c r="K666" s="259"/>
      <c r="L666" s="100"/>
      <c r="M666" s="100"/>
    </row>
    <row r="667" spans="1:12" s="260" customFormat="1" ht="38.25" customHeight="1">
      <c r="A667" s="722" t="s">
        <v>644</v>
      </c>
      <c r="B667" s="722"/>
      <c r="C667" s="722"/>
      <c r="D667" s="722"/>
      <c r="E667" s="722"/>
      <c r="F667" s="722"/>
      <c r="G667" s="722"/>
      <c r="H667" s="722"/>
      <c r="I667" s="722"/>
      <c r="J667" s="722"/>
      <c r="K667" s="722"/>
      <c r="L667" s="46"/>
    </row>
    <row r="668" spans="1:12" s="42" customFormat="1" ht="20.25" customHeight="1">
      <c r="A668" s="54" t="s">
        <v>645</v>
      </c>
      <c r="B668" s="39" t="s">
        <v>646</v>
      </c>
      <c r="C668" s="44"/>
      <c r="D668" s="44"/>
      <c r="E668" s="44"/>
      <c r="F668" s="44"/>
      <c r="G668" s="44"/>
      <c r="H668" s="44"/>
      <c r="I668" s="252" t="s">
        <v>1181</v>
      </c>
      <c r="J668" s="253"/>
      <c r="K668" s="252" t="s">
        <v>1182</v>
      </c>
      <c r="L668" s="41"/>
    </row>
    <row r="669" spans="1:12" s="42" customFormat="1" ht="15.75" customHeight="1">
      <c r="A669" s="55"/>
      <c r="B669" s="44" t="s">
        <v>27</v>
      </c>
      <c r="C669" s="44"/>
      <c r="D669" s="44"/>
      <c r="E669" s="44"/>
      <c r="F669" s="44"/>
      <c r="G669" s="44"/>
      <c r="H669" s="44"/>
      <c r="I669" s="658">
        <v>28428926566</v>
      </c>
      <c r="J669" s="36"/>
      <c r="K669" s="525">
        <v>50571111129</v>
      </c>
      <c r="L669" s="41"/>
    </row>
    <row r="670" spans="1:12" s="42" customFormat="1" ht="15.75" customHeight="1" hidden="1">
      <c r="A670" s="55"/>
      <c r="B670" s="44" t="s">
        <v>647</v>
      </c>
      <c r="C670" s="44"/>
      <c r="D670" s="44"/>
      <c r="E670" s="44"/>
      <c r="F670" s="44"/>
      <c r="G670" s="44"/>
      <c r="H670" s="44"/>
      <c r="I670" s="36"/>
      <c r="J670" s="36"/>
      <c r="K670" s="36"/>
      <c r="L670" s="41"/>
    </row>
    <row r="671" spans="1:12" s="42" customFormat="1" ht="15.75" customHeight="1" hidden="1">
      <c r="A671" s="55"/>
      <c r="B671" s="44" t="s">
        <v>648</v>
      </c>
      <c r="C671" s="44"/>
      <c r="D671" s="44"/>
      <c r="E671" s="44"/>
      <c r="F671" s="44"/>
      <c r="G671" s="44"/>
      <c r="H671" s="44"/>
      <c r="I671" s="36"/>
      <c r="J671" s="36"/>
      <c r="K671" s="36"/>
      <c r="L671" s="41"/>
    </row>
    <row r="672" spans="1:12" s="42" customFormat="1" ht="15.75" customHeight="1" hidden="1">
      <c r="A672" s="55"/>
      <c r="B672" s="44" t="s">
        <v>649</v>
      </c>
      <c r="C672" s="44"/>
      <c r="D672" s="44"/>
      <c r="E672" s="44"/>
      <c r="F672" s="44"/>
      <c r="G672" s="44"/>
      <c r="H672" s="44"/>
      <c r="I672" s="36"/>
      <c r="J672" s="36"/>
      <c r="K672" s="36"/>
      <c r="L672" s="100" t="s">
        <v>650</v>
      </c>
    </row>
    <row r="673" spans="1:13" s="42" customFormat="1" ht="21" customHeight="1" thickBot="1">
      <c r="A673" s="67"/>
      <c r="B673" s="39"/>
      <c r="C673" s="39" t="s">
        <v>28</v>
      </c>
      <c r="D673" s="57"/>
      <c r="E673" s="57"/>
      <c r="F673" s="57"/>
      <c r="G673" s="57"/>
      <c r="H673" s="57"/>
      <c r="I673" s="98">
        <f>SUM(I669:I672)</f>
        <v>28428926566</v>
      </c>
      <c r="J673" s="24"/>
      <c r="K673" s="98">
        <f>SUM(K669:K672)</f>
        <v>50571111129</v>
      </c>
      <c r="L673" s="100">
        <f>I673-'[1]KQKD 1'!H9</f>
        <v>-41284004098</v>
      </c>
      <c r="M673" s="100">
        <f>K673-'[1]KQKD 1'!J9</f>
        <v>-37445551699</v>
      </c>
    </row>
    <row r="674" spans="1:13" s="42" customFormat="1" ht="21" customHeight="1" hidden="1">
      <c r="A674" s="67"/>
      <c r="B674" s="44" t="s">
        <v>651</v>
      </c>
      <c r="C674" s="39"/>
      <c r="D674" s="57"/>
      <c r="E674" s="57"/>
      <c r="F674" s="57"/>
      <c r="G674" s="57"/>
      <c r="H674" s="57"/>
      <c r="I674" s="40"/>
      <c r="J674" s="40"/>
      <c r="K674" s="40"/>
      <c r="L674" s="100"/>
      <c r="M674" s="100"/>
    </row>
    <row r="675" spans="1:13" s="68" customFormat="1" ht="15.75" customHeight="1" hidden="1">
      <c r="A675" s="67"/>
      <c r="B675" s="210" t="s">
        <v>652</v>
      </c>
      <c r="C675" s="57" t="s">
        <v>653</v>
      </c>
      <c r="D675" s="57"/>
      <c r="E675" s="57"/>
      <c r="F675" s="57"/>
      <c r="G675" s="57"/>
      <c r="H675" s="57"/>
      <c r="I675" s="80"/>
      <c r="J675" s="80"/>
      <c r="K675" s="80"/>
      <c r="L675" s="216"/>
      <c r="M675" s="216"/>
    </row>
    <row r="676" spans="1:13" s="68" customFormat="1" ht="15.75" customHeight="1" hidden="1">
      <c r="A676" s="67"/>
      <c r="B676" s="210" t="s">
        <v>654</v>
      </c>
      <c r="C676" s="57" t="s">
        <v>655</v>
      </c>
      <c r="D676" s="57"/>
      <c r="E676" s="57"/>
      <c r="F676" s="57"/>
      <c r="G676" s="57"/>
      <c r="H676" s="57"/>
      <c r="I676" s="80"/>
      <c r="J676" s="80"/>
      <c r="K676" s="80"/>
      <c r="L676" s="216"/>
      <c r="M676" s="216"/>
    </row>
    <row r="677" spans="1:13" s="68" customFormat="1" ht="15.75" customHeight="1" hidden="1">
      <c r="A677" s="67"/>
      <c r="B677" s="57"/>
      <c r="C677" s="57" t="s">
        <v>656</v>
      </c>
      <c r="D677" s="57"/>
      <c r="E677" s="57"/>
      <c r="F677" s="57"/>
      <c r="G677" s="57"/>
      <c r="H677" s="57"/>
      <c r="I677" s="80"/>
      <c r="J677" s="80"/>
      <c r="K677" s="80"/>
      <c r="L677" s="216"/>
      <c r="M677" s="216"/>
    </row>
    <row r="678" spans="1:12" s="42" customFormat="1" ht="21.75" customHeight="1" thickTop="1">
      <c r="A678" s="54" t="s">
        <v>657</v>
      </c>
      <c r="B678" s="39" t="s">
        <v>658</v>
      </c>
      <c r="C678" s="44"/>
      <c r="D678" s="44"/>
      <c r="E678" s="44"/>
      <c r="F678" s="44"/>
      <c r="G678" s="44"/>
      <c r="H678" s="44"/>
      <c r="I678" s="252" t="s">
        <v>1181</v>
      </c>
      <c r="J678" s="253"/>
      <c r="K678" s="252" t="s">
        <v>1182</v>
      </c>
      <c r="L678" s="41"/>
    </row>
    <row r="679" spans="1:13" s="68" customFormat="1" ht="15.75" customHeight="1" hidden="1">
      <c r="A679" s="67"/>
      <c r="B679" s="44" t="s">
        <v>659</v>
      </c>
      <c r="C679" s="57"/>
      <c r="D679" s="57"/>
      <c r="E679" s="57"/>
      <c r="F679" s="57"/>
      <c r="G679" s="57"/>
      <c r="H679" s="57"/>
      <c r="I679" s="161"/>
      <c r="J679" s="161"/>
      <c r="K679" s="161"/>
      <c r="L679" s="216"/>
      <c r="M679" s="216"/>
    </row>
    <row r="680" spans="1:13" s="68" customFormat="1" ht="15.75" customHeight="1" hidden="1">
      <c r="A680" s="67"/>
      <c r="B680" s="44" t="s">
        <v>660</v>
      </c>
      <c r="C680" s="57"/>
      <c r="D680" s="57"/>
      <c r="E680" s="57"/>
      <c r="F680" s="57"/>
      <c r="G680" s="57"/>
      <c r="H680" s="57"/>
      <c r="I680" s="161"/>
      <c r="J680" s="161"/>
      <c r="K680" s="161"/>
      <c r="L680" s="216"/>
      <c r="M680" s="216"/>
    </row>
    <row r="681" spans="1:13" s="68" customFormat="1" ht="15.75" customHeight="1">
      <c r="A681" s="67"/>
      <c r="B681" s="44" t="s">
        <v>83</v>
      </c>
      <c r="C681" s="57"/>
      <c r="D681" s="57"/>
      <c r="E681" s="57"/>
      <c r="F681" s="57"/>
      <c r="G681" s="57"/>
      <c r="H681" s="57"/>
      <c r="I681" s="36"/>
      <c r="J681" s="161"/>
      <c r="K681" s="3"/>
      <c r="L681" s="216"/>
      <c r="M681" s="216"/>
    </row>
    <row r="682" spans="1:13" s="68" customFormat="1" ht="15.75" customHeight="1" hidden="1">
      <c r="A682" s="67"/>
      <c r="B682" s="44" t="s">
        <v>661</v>
      </c>
      <c r="C682" s="57"/>
      <c r="D682" s="57"/>
      <c r="E682" s="57"/>
      <c r="F682" s="57"/>
      <c r="G682" s="57"/>
      <c r="H682" s="57"/>
      <c r="I682" s="161"/>
      <c r="J682" s="161"/>
      <c r="K682" s="161"/>
      <c r="L682" s="216"/>
      <c r="M682" s="216"/>
    </row>
    <row r="683" spans="1:12" s="42" customFormat="1" ht="15.75" customHeight="1" hidden="1">
      <c r="A683" s="55"/>
      <c r="B683" s="44" t="s">
        <v>544</v>
      </c>
      <c r="C683" s="44"/>
      <c r="D683" s="44"/>
      <c r="E683" s="44"/>
      <c r="F683" s="44"/>
      <c r="G683" s="44"/>
      <c r="H683" s="44"/>
      <c r="I683" s="36"/>
      <c r="J683" s="36"/>
      <c r="K683" s="36"/>
      <c r="L683" s="41"/>
    </row>
    <row r="684" spans="1:12" s="42" customFormat="1" ht="15.75" customHeight="1" hidden="1">
      <c r="A684" s="55"/>
      <c r="B684" s="44" t="s">
        <v>662</v>
      </c>
      <c r="C684" s="44"/>
      <c r="D684" s="44"/>
      <c r="E684" s="44"/>
      <c r="F684" s="44"/>
      <c r="G684" s="44"/>
      <c r="H684" s="44"/>
      <c r="I684" s="36"/>
      <c r="J684" s="36"/>
      <c r="K684" s="36"/>
      <c r="L684" s="41"/>
    </row>
    <row r="685" spans="1:13" s="42" customFormat="1" ht="21" customHeight="1" thickBot="1">
      <c r="A685" s="67"/>
      <c r="B685" s="39"/>
      <c r="C685" s="39" t="s">
        <v>28</v>
      </c>
      <c r="D685" s="57"/>
      <c r="E685" s="57"/>
      <c r="F685" s="57"/>
      <c r="G685" s="57"/>
      <c r="H685" s="57"/>
      <c r="I685" s="98">
        <f>SUM(I679:I684)</f>
        <v>0</v>
      </c>
      <c r="J685" s="24"/>
      <c r="K685" s="98">
        <f>SUM(K679:K684)</f>
        <v>0</v>
      </c>
      <c r="L685" s="100" t="e">
        <f>I685-'[1]KQKD 1'!H10</f>
        <v>#REF!</v>
      </c>
      <c r="M685" s="100">
        <f>K685-'[1]KQKD 1'!J10</f>
        <v>-386736458</v>
      </c>
    </row>
    <row r="686" spans="1:12" s="42" customFormat="1" ht="15.75" thickTop="1">
      <c r="A686" s="54" t="s">
        <v>663</v>
      </c>
      <c r="B686" s="39" t="s">
        <v>664</v>
      </c>
      <c r="C686" s="44"/>
      <c r="D686" s="44"/>
      <c r="E686" s="44"/>
      <c r="F686" s="44"/>
      <c r="G686" s="44"/>
      <c r="H686" s="44"/>
      <c r="I686" s="252" t="s">
        <v>1181</v>
      </c>
      <c r="J686" s="253"/>
      <c r="K686" s="252" t="s">
        <v>1182</v>
      </c>
      <c r="L686" s="41"/>
    </row>
    <row r="687" spans="1:12" s="42" customFormat="1" ht="15.75" customHeight="1">
      <c r="A687" s="55"/>
      <c r="B687" s="44" t="s">
        <v>49</v>
      </c>
      <c r="C687" s="44"/>
      <c r="D687" s="44"/>
      <c r="E687" s="44"/>
      <c r="F687" s="44"/>
      <c r="G687" s="44"/>
      <c r="H687" s="44"/>
      <c r="I687" s="36">
        <f>I669-I681</f>
        <v>28428926566</v>
      </c>
      <c r="J687" s="36"/>
      <c r="K687" s="36">
        <f>K669-K681</f>
        <v>50571111129</v>
      </c>
      <c r="L687" s="41"/>
    </row>
    <row r="688" spans="1:12" s="42" customFormat="1" ht="15.75" customHeight="1" hidden="1">
      <c r="A688" s="55"/>
      <c r="B688" s="44" t="s">
        <v>665</v>
      </c>
      <c r="C688" s="44"/>
      <c r="D688" s="44"/>
      <c r="E688" s="44"/>
      <c r="F688" s="44"/>
      <c r="G688" s="44"/>
      <c r="H688" s="44"/>
      <c r="I688" s="36"/>
      <c r="J688" s="36"/>
      <c r="K688" s="36"/>
      <c r="L688" s="41"/>
    </row>
    <row r="689" spans="1:12" s="42" customFormat="1" ht="15.75" customHeight="1" hidden="1">
      <c r="A689" s="55"/>
      <c r="B689" s="44" t="s">
        <v>666</v>
      </c>
      <c r="C689" s="44"/>
      <c r="D689" s="44"/>
      <c r="E689" s="44"/>
      <c r="F689" s="44"/>
      <c r="G689" s="44"/>
      <c r="H689" s="44"/>
      <c r="I689" s="36"/>
      <c r="J689" s="36"/>
      <c r="K689" s="36"/>
      <c r="L689" s="41"/>
    </row>
    <row r="690" spans="1:12" s="42" customFormat="1" ht="15.75" customHeight="1" hidden="1">
      <c r="A690" s="55"/>
      <c r="B690" s="44" t="s">
        <v>667</v>
      </c>
      <c r="C690" s="44"/>
      <c r="D690" s="44"/>
      <c r="E690" s="44"/>
      <c r="F690" s="44"/>
      <c r="G690" s="44"/>
      <c r="H690" s="44"/>
      <c r="I690" s="36"/>
      <c r="J690" s="36"/>
      <c r="K690" s="36"/>
      <c r="L690" s="41"/>
    </row>
    <row r="691" spans="1:13" s="42" customFormat="1" ht="21" customHeight="1" thickBot="1">
      <c r="A691" s="67"/>
      <c r="B691" s="39"/>
      <c r="C691" s="39" t="s">
        <v>28</v>
      </c>
      <c r="D691" s="57"/>
      <c r="E691" s="57"/>
      <c r="F691" s="57"/>
      <c r="G691" s="57"/>
      <c r="H691" s="57"/>
      <c r="I691" s="98">
        <f>SUM(I687:I690)</f>
        <v>28428926566</v>
      </c>
      <c r="J691" s="24"/>
      <c r="K691" s="98">
        <f>SUM(K687:K690)</f>
        <v>50571111129</v>
      </c>
      <c r="L691" s="100">
        <f>I691-'[1]KQKD 1'!H11</f>
        <v>-41284004098</v>
      </c>
      <c r="M691" s="100">
        <f>K691-'[1]KQKD 1'!J11</f>
        <v>-37058815241</v>
      </c>
    </row>
    <row r="692" spans="1:13" s="42" customFormat="1" ht="21" customHeight="1" thickTop="1">
      <c r="A692" s="67"/>
      <c r="B692" s="39"/>
      <c r="C692" s="39"/>
      <c r="D692" s="57"/>
      <c r="E692" s="57"/>
      <c r="F692" s="57"/>
      <c r="G692" s="57"/>
      <c r="H692" s="57"/>
      <c r="I692" s="24"/>
      <c r="J692" s="24"/>
      <c r="K692" s="24"/>
      <c r="L692" s="100"/>
      <c r="M692" s="100"/>
    </row>
    <row r="693" spans="1:13" s="42" customFormat="1" ht="21" customHeight="1">
      <c r="A693" s="67"/>
      <c r="B693" s="39"/>
      <c r="C693" s="39"/>
      <c r="D693" s="57"/>
      <c r="E693" s="57"/>
      <c r="F693" s="57"/>
      <c r="G693" s="57"/>
      <c r="H693" s="57"/>
      <c r="I693" s="24"/>
      <c r="J693" s="24"/>
      <c r="K693" s="24"/>
      <c r="L693" s="100"/>
      <c r="M693" s="100"/>
    </row>
    <row r="694" spans="1:12" s="42" customFormat="1" ht="15">
      <c r="A694" s="54" t="s">
        <v>668</v>
      </c>
      <c r="B694" s="39" t="s">
        <v>669</v>
      </c>
      <c r="C694" s="44"/>
      <c r="D694" s="44"/>
      <c r="E694" s="44"/>
      <c r="F694" s="44"/>
      <c r="G694" s="44"/>
      <c r="H694" s="44"/>
      <c r="I694" s="252" t="s">
        <v>1181</v>
      </c>
      <c r="J694" s="253"/>
      <c r="K694" s="252" t="s">
        <v>1182</v>
      </c>
      <c r="L694" s="41"/>
    </row>
    <row r="695" spans="1:12" s="42" customFormat="1" ht="15.75" customHeight="1" hidden="1">
      <c r="A695" s="55"/>
      <c r="B695" s="44" t="s">
        <v>670</v>
      </c>
      <c r="C695" s="44"/>
      <c r="D695" s="44"/>
      <c r="E695" s="44"/>
      <c r="F695" s="44"/>
      <c r="G695" s="44"/>
      <c r="H695" s="44"/>
      <c r="I695" s="36"/>
      <c r="J695" s="36"/>
      <c r="K695" s="36"/>
      <c r="L695" s="41"/>
    </row>
    <row r="696" spans="1:12" s="42" customFormat="1" ht="15.75" customHeight="1">
      <c r="A696" s="55"/>
      <c r="B696" s="44" t="s">
        <v>671</v>
      </c>
      <c r="C696" s="44"/>
      <c r="D696" s="44"/>
      <c r="E696" s="44"/>
      <c r="F696" s="44"/>
      <c r="G696" s="44"/>
      <c r="H696" s="44"/>
      <c r="I696" s="639">
        <v>19335019780</v>
      </c>
      <c r="J696" s="36"/>
      <c r="K696" s="525">
        <v>34590217220</v>
      </c>
      <c r="L696" s="41"/>
    </row>
    <row r="697" spans="1:12" s="42" customFormat="1" ht="15.75" customHeight="1" hidden="1">
      <c r="A697" s="55"/>
      <c r="B697" s="44" t="s">
        <v>672</v>
      </c>
      <c r="C697" s="44"/>
      <c r="D697" s="44"/>
      <c r="E697" s="44"/>
      <c r="F697" s="44"/>
      <c r="G697" s="44"/>
      <c r="H697" s="44"/>
      <c r="I697" s="36"/>
      <c r="J697" s="36"/>
      <c r="K697" s="36"/>
      <c r="L697" s="41"/>
    </row>
    <row r="698" spans="1:12" s="42" customFormat="1" ht="15.75" customHeight="1" hidden="1">
      <c r="A698" s="55"/>
      <c r="B698" s="44" t="s">
        <v>673</v>
      </c>
      <c r="C698" s="44"/>
      <c r="D698" s="44"/>
      <c r="E698" s="44"/>
      <c r="F698" s="44"/>
      <c r="G698" s="44"/>
      <c r="H698" s="44"/>
      <c r="I698" s="36"/>
      <c r="J698" s="36"/>
      <c r="K698" s="36"/>
      <c r="L698" s="41"/>
    </row>
    <row r="699" spans="1:12" s="42" customFormat="1" ht="15.75" customHeight="1" hidden="1">
      <c r="A699" s="55"/>
      <c r="B699" s="44" t="s">
        <v>674</v>
      </c>
      <c r="C699" s="44"/>
      <c r="D699" s="44"/>
      <c r="E699" s="44"/>
      <c r="F699" s="44"/>
      <c r="G699" s="44"/>
      <c r="H699" s="44"/>
      <c r="I699" s="113"/>
      <c r="J699" s="113"/>
      <c r="K699" s="113"/>
      <c r="L699" s="41"/>
    </row>
    <row r="700" spans="1:12" s="42" customFormat="1" ht="15.75" customHeight="1" hidden="1">
      <c r="A700" s="55"/>
      <c r="B700" s="44" t="s">
        <v>675</v>
      </c>
      <c r="C700" s="44"/>
      <c r="D700" s="44"/>
      <c r="E700" s="44"/>
      <c r="F700" s="44"/>
      <c r="G700" s="44"/>
      <c r="H700" s="44"/>
      <c r="I700" s="113"/>
      <c r="J700" s="113"/>
      <c r="K700" s="113"/>
      <c r="L700" s="41" t="s">
        <v>403</v>
      </c>
    </row>
    <row r="701" spans="1:12" s="42" customFormat="1" ht="15.75" customHeight="1" hidden="1">
      <c r="A701" s="55"/>
      <c r="B701" s="44" t="s">
        <v>676</v>
      </c>
      <c r="C701" s="44"/>
      <c r="D701" s="44"/>
      <c r="E701" s="44"/>
      <c r="F701" s="44"/>
      <c r="G701" s="44"/>
      <c r="H701" s="44"/>
      <c r="I701" s="113"/>
      <c r="J701" s="113"/>
      <c r="K701" s="113"/>
      <c r="L701" s="41"/>
    </row>
    <row r="702" spans="1:12" s="42" customFormat="1" ht="15.75" customHeight="1" hidden="1">
      <c r="A702" s="55"/>
      <c r="B702" s="44" t="s">
        <v>13</v>
      </c>
      <c r="C702" s="44"/>
      <c r="D702" s="44"/>
      <c r="E702" s="44"/>
      <c r="F702" s="44"/>
      <c r="G702" s="44"/>
      <c r="H702" s="44"/>
      <c r="I702" s="36"/>
      <c r="J702" s="113"/>
      <c r="K702" s="36"/>
      <c r="L702" s="41"/>
    </row>
    <row r="703" spans="1:13" s="42" customFormat="1" ht="19.5" customHeight="1" thickBot="1">
      <c r="A703" s="38"/>
      <c r="B703" s="39"/>
      <c r="C703" s="39" t="s">
        <v>28</v>
      </c>
      <c r="D703" s="39"/>
      <c r="E703" s="39"/>
      <c r="F703" s="39"/>
      <c r="G703" s="39"/>
      <c r="H703" s="39"/>
      <c r="I703" s="98">
        <f>SUM(I695:I702)</f>
        <v>19335019780</v>
      </c>
      <c r="J703" s="24"/>
      <c r="K703" s="98">
        <f>SUM(K695:K702)</f>
        <v>34590217220</v>
      </c>
      <c r="L703" s="100">
        <f>I703-'[1]KQKD 1'!H12</f>
        <v>-28466064110</v>
      </c>
      <c r="M703" s="100">
        <f>K703-'[1]KQKD 1'!J12</f>
        <v>-25292376194</v>
      </c>
    </row>
    <row r="704" spans="1:13" s="42" customFormat="1" ht="19.5" customHeight="1" thickTop="1">
      <c r="A704" s="38"/>
      <c r="B704" s="39"/>
      <c r="C704" s="39"/>
      <c r="D704" s="39"/>
      <c r="E704" s="39"/>
      <c r="F704" s="39"/>
      <c r="G704" s="39"/>
      <c r="H704" s="39"/>
      <c r="I704" s="24"/>
      <c r="J704" s="24"/>
      <c r="K704" s="24"/>
      <c r="L704" s="100"/>
      <c r="M704" s="100"/>
    </row>
    <row r="705" spans="1:13" s="42" customFormat="1" ht="19.5" customHeight="1">
      <c r="A705" s="38"/>
      <c r="B705" s="39"/>
      <c r="C705" s="39"/>
      <c r="D705" s="39"/>
      <c r="E705" s="39"/>
      <c r="F705" s="39"/>
      <c r="G705" s="39"/>
      <c r="H705" s="39"/>
      <c r="I705" s="24"/>
      <c r="J705" s="24"/>
      <c r="K705" s="24"/>
      <c r="L705" s="100"/>
      <c r="M705" s="100"/>
    </row>
    <row r="706" spans="1:12" s="42" customFormat="1" ht="24" customHeight="1">
      <c r="A706" s="54" t="s">
        <v>677</v>
      </c>
      <c r="B706" s="39" t="s">
        <v>678</v>
      </c>
      <c r="C706" s="44"/>
      <c r="D706" s="44"/>
      <c r="E706" s="44"/>
      <c r="F706" s="44"/>
      <c r="G706" s="44"/>
      <c r="H706" s="44"/>
      <c r="I706" s="252" t="s">
        <v>1181</v>
      </c>
      <c r="J706" s="253"/>
      <c r="K706" s="252" t="s">
        <v>1182</v>
      </c>
      <c r="L706" s="41"/>
    </row>
    <row r="707" spans="1:12" s="42" customFormat="1" ht="15.75" customHeight="1">
      <c r="A707" s="55"/>
      <c r="B707" s="44" t="s">
        <v>0</v>
      </c>
      <c r="C707" s="44"/>
      <c r="D707" s="44"/>
      <c r="E707" s="44"/>
      <c r="F707" s="44"/>
      <c r="G707" s="44"/>
      <c r="H707" s="44"/>
      <c r="I707" s="639">
        <v>124324765</v>
      </c>
      <c r="J707" s="36"/>
      <c r="K707" s="525">
        <v>65553562</v>
      </c>
      <c r="L707" s="41"/>
    </row>
    <row r="708" spans="1:12" s="42" customFormat="1" ht="15.75" customHeight="1" hidden="1">
      <c r="A708" s="55"/>
      <c r="B708" s="44" t="s">
        <v>679</v>
      </c>
      <c r="C708" s="44"/>
      <c r="D708" s="44"/>
      <c r="E708" s="44"/>
      <c r="F708" s="44"/>
      <c r="G708" s="44"/>
      <c r="H708" s="44"/>
      <c r="I708" s="36"/>
      <c r="J708" s="36"/>
      <c r="K708" s="36"/>
      <c r="L708" s="41"/>
    </row>
    <row r="709" spans="1:12" s="42" customFormat="1" ht="15.75" customHeight="1" hidden="1">
      <c r="A709" s="55"/>
      <c r="B709" s="44" t="s">
        <v>680</v>
      </c>
      <c r="C709" s="44"/>
      <c r="D709" s="44"/>
      <c r="E709" s="44"/>
      <c r="F709" s="44"/>
      <c r="G709" s="44"/>
      <c r="H709" s="44"/>
      <c r="I709" s="36"/>
      <c r="J709" s="36"/>
      <c r="K709" s="36"/>
      <c r="L709" s="41"/>
    </row>
    <row r="710" spans="1:12" s="42" customFormat="1" ht="15.75" customHeight="1" hidden="1">
      <c r="A710" s="55"/>
      <c r="B710" s="44" t="s">
        <v>681</v>
      </c>
      <c r="C710" s="44"/>
      <c r="D710" s="44"/>
      <c r="E710" s="44"/>
      <c r="F710" s="44"/>
      <c r="G710" s="44"/>
      <c r="H710" s="44"/>
      <c r="I710" s="36"/>
      <c r="J710" s="36"/>
      <c r="K710" s="36"/>
      <c r="L710" s="41"/>
    </row>
    <row r="711" spans="1:12" s="42" customFormat="1" ht="15.75" customHeight="1">
      <c r="A711" s="55"/>
      <c r="B711" s="44" t="s">
        <v>682</v>
      </c>
      <c r="C711" s="44"/>
      <c r="D711" s="44"/>
      <c r="E711" s="44"/>
      <c r="F711" s="44"/>
      <c r="G711" s="44"/>
      <c r="H711" s="44"/>
      <c r="I711" s="36"/>
      <c r="J711" s="36"/>
      <c r="K711" s="36"/>
      <c r="L711" s="41"/>
    </row>
    <row r="712" spans="1:12" s="42" customFormat="1" ht="15.75" customHeight="1" hidden="1">
      <c r="A712" s="55"/>
      <c r="B712" s="44" t="s">
        <v>683</v>
      </c>
      <c r="C712" s="44"/>
      <c r="D712" s="44"/>
      <c r="E712" s="44"/>
      <c r="F712" s="44"/>
      <c r="G712" s="44"/>
      <c r="H712" s="44"/>
      <c r="I712" s="36"/>
      <c r="J712" s="36"/>
      <c r="K712" s="36"/>
      <c r="L712" s="41"/>
    </row>
    <row r="713" spans="1:12" s="42" customFormat="1" ht="15.75" customHeight="1" hidden="1">
      <c r="A713" s="55"/>
      <c r="B713" s="44" t="s">
        <v>684</v>
      </c>
      <c r="C713" s="44"/>
      <c r="D713" s="44"/>
      <c r="E713" s="44"/>
      <c r="F713" s="44"/>
      <c r="G713" s="44"/>
      <c r="H713" s="44"/>
      <c r="I713" s="36"/>
      <c r="J713" s="36"/>
      <c r="K713" s="36"/>
      <c r="L713" s="41"/>
    </row>
    <row r="714" spans="1:12" s="42" customFormat="1" ht="15.75" customHeight="1" hidden="1">
      <c r="A714" s="55"/>
      <c r="B714" s="44" t="s">
        <v>685</v>
      </c>
      <c r="C714" s="44"/>
      <c r="D714" s="44"/>
      <c r="E714" s="44"/>
      <c r="F714" s="44"/>
      <c r="G714" s="44"/>
      <c r="H714" s="44"/>
      <c r="I714" s="36"/>
      <c r="J714" s="36"/>
      <c r="K714" s="36"/>
      <c r="L714" s="41"/>
    </row>
    <row r="715" spans="1:13" s="42" customFormat="1" ht="19.5" customHeight="1" thickBot="1">
      <c r="A715" s="38"/>
      <c r="B715" s="39"/>
      <c r="C715" s="39" t="s">
        <v>28</v>
      </c>
      <c r="D715" s="39"/>
      <c r="E715" s="39"/>
      <c r="F715" s="39"/>
      <c r="G715" s="39"/>
      <c r="H715" s="39"/>
      <c r="I715" s="98">
        <f>SUM(I707:I714)</f>
        <v>124324765</v>
      </c>
      <c r="J715" s="24"/>
      <c r="K715" s="98">
        <f>SUM(K707:K714)</f>
        <v>65553562</v>
      </c>
      <c r="L715" s="100">
        <f>I715-'[1]KQKD 1'!H15</f>
        <v>76910733</v>
      </c>
      <c r="M715" s="100">
        <f>K715-'[1]KQKD 1'!J15</f>
        <v>-190787066</v>
      </c>
    </row>
    <row r="716" spans="1:12" s="42" customFormat="1" ht="39.75" customHeight="1" thickTop="1">
      <c r="A716" s="54" t="s">
        <v>686</v>
      </c>
      <c r="B716" s="39" t="s">
        <v>687</v>
      </c>
      <c r="C716" s="44"/>
      <c r="D716" s="44"/>
      <c r="E716" s="44"/>
      <c r="F716" s="44"/>
      <c r="G716" s="44"/>
      <c r="H716" s="44"/>
      <c r="I716" s="252" t="s">
        <v>1181</v>
      </c>
      <c r="J716" s="253"/>
      <c r="K716" s="252" t="s">
        <v>1182</v>
      </c>
      <c r="L716" s="41"/>
    </row>
    <row r="717" spans="1:12" s="42" customFormat="1" ht="15.75" customHeight="1">
      <c r="A717" s="55"/>
      <c r="B717" s="44" t="s">
        <v>688</v>
      </c>
      <c r="C717" s="44"/>
      <c r="D717" s="44"/>
      <c r="E717" s="44"/>
      <c r="F717" s="44"/>
      <c r="G717" s="44"/>
      <c r="H717" s="44"/>
      <c r="I717" s="641">
        <v>1630305347</v>
      </c>
      <c r="J717" s="36"/>
      <c r="K717" s="642">
        <v>1707736058</v>
      </c>
      <c r="L717" s="100">
        <f>I717-'[1]KQKD 1'!H17</f>
        <v>88806320</v>
      </c>
    </row>
    <row r="718" spans="1:12" s="42" customFormat="1" ht="15.75" customHeight="1">
      <c r="A718" s="55"/>
      <c r="B718" s="44" t="s">
        <v>689</v>
      </c>
      <c r="C718" s="44"/>
      <c r="D718" s="44"/>
      <c r="E718" s="44"/>
      <c r="F718" s="44"/>
      <c r="G718" s="44"/>
      <c r="H718" s="44"/>
      <c r="I718" s="36"/>
      <c r="J718" s="36"/>
      <c r="K718" s="3"/>
      <c r="L718" s="41"/>
    </row>
    <row r="719" spans="1:12" s="42" customFormat="1" ht="15.75" customHeight="1">
      <c r="A719" s="55"/>
      <c r="B719" s="44" t="s">
        <v>690</v>
      </c>
      <c r="C719" s="44"/>
      <c r="D719" s="44"/>
      <c r="E719" s="44"/>
      <c r="F719" s="44"/>
      <c r="G719" s="44"/>
      <c r="H719" s="44"/>
      <c r="I719" s="36"/>
      <c r="J719" s="36"/>
      <c r="K719" s="36"/>
      <c r="L719" s="41"/>
    </row>
    <row r="720" spans="1:12" s="42" customFormat="1" ht="15.75" customHeight="1">
      <c r="A720" s="55"/>
      <c r="B720" s="44" t="s">
        <v>691</v>
      </c>
      <c r="C720" s="44"/>
      <c r="D720" s="44"/>
      <c r="E720" s="44"/>
      <c r="F720" s="44"/>
      <c r="G720" s="44"/>
      <c r="H720" s="44"/>
      <c r="I720" s="36"/>
      <c r="J720" s="36"/>
      <c r="K720" s="36"/>
      <c r="L720" s="41"/>
    </row>
    <row r="721" spans="1:12" s="42" customFormat="1" ht="15.75" customHeight="1">
      <c r="A721" s="55"/>
      <c r="B721" s="44" t="s">
        <v>692</v>
      </c>
      <c r="C721" s="44"/>
      <c r="D721" s="44"/>
      <c r="E721" s="44"/>
      <c r="F721" s="44"/>
      <c r="G721" s="44"/>
      <c r="H721" s="44"/>
      <c r="I721" s="112"/>
      <c r="J721" s="36"/>
      <c r="K721" s="3"/>
      <c r="L721" s="100"/>
    </row>
    <row r="722" spans="1:12" s="42" customFormat="1" ht="15.75" customHeight="1">
      <c r="A722" s="55"/>
      <c r="B722" s="44" t="s">
        <v>693</v>
      </c>
      <c r="C722" s="44"/>
      <c r="D722" s="44"/>
      <c r="E722" s="44"/>
      <c r="F722" s="44"/>
      <c r="G722" s="44"/>
      <c r="H722" s="44"/>
      <c r="I722" s="36"/>
      <c r="J722" s="36"/>
      <c r="K722" s="36"/>
      <c r="L722" s="41"/>
    </row>
    <row r="723" spans="1:12" s="42" customFormat="1" ht="15.75" customHeight="1">
      <c r="A723" s="55"/>
      <c r="B723" s="44" t="s">
        <v>694</v>
      </c>
      <c r="C723" s="44"/>
      <c r="D723" s="44"/>
      <c r="E723" s="44"/>
      <c r="F723" s="44"/>
      <c r="G723" s="44"/>
      <c r="H723" s="44"/>
      <c r="I723" s="36"/>
      <c r="J723" s="36"/>
      <c r="K723" s="36"/>
      <c r="L723" s="41"/>
    </row>
    <row r="724" spans="1:12" s="42" customFormat="1" ht="15.75" customHeight="1">
      <c r="A724" s="55"/>
      <c r="B724" s="44" t="s">
        <v>695</v>
      </c>
      <c r="C724" s="44"/>
      <c r="D724" s="44"/>
      <c r="E724" s="44"/>
      <c r="F724" s="44"/>
      <c r="G724" s="44"/>
      <c r="H724" s="44"/>
      <c r="I724" s="36">
        <v>45546746</v>
      </c>
      <c r="J724" s="36"/>
      <c r="K724" s="36">
        <v>117767110</v>
      </c>
      <c r="L724" s="41"/>
    </row>
    <row r="725" spans="1:13" s="42" customFormat="1" ht="19.5" customHeight="1" thickBot="1">
      <c r="A725" s="38"/>
      <c r="B725" s="39"/>
      <c r="C725" s="39" t="s">
        <v>28</v>
      </c>
      <c r="D725" s="39"/>
      <c r="E725" s="39"/>
      <c r="F725" s="39"/>
      <c r="G725" s="39"/>
      <c r="H725" s="39"/>
      <c r="I725" s="98">
        <f>SUM(I717:I724)</f>
        <v>1675852093</v>
      </c>
      <c r="J725" s="24"/>
      <c r="K725" s="98">
        <f>SUM(K717:K724)</f>
        <v>1825503168</v>
      </c>
      <c r="L725" s="100">
        <f>I725-'[1]KQKD 1'!H16</f>
        <v>128274991</v>
      </c>
      <c r="M725" s="100">
        <f>K725-'[1]KQKD 1'!J16</f>
        <v>-2946666</v>
      </c>
    </row>
    <row r="726" spans="1:13" s="42" customFormat="1" ht="19.5" customHeight="1" thickTop="1">
      <c r="A726" s="54" t="s">
        <v>696</v>
      </c>
      <c r="B726" s="39" t="s">
        <v>960</v>
      </c>
      <c r="C726" s="44"/>
      <c r="D726" s="39"/>
      <c r="E726" s="39"/>
      <c r="F726" s="39"/>
      <c r="G726" s="39"/>
      <c r="H726" s="39"/>
      <c r="I726" s="252" t="s">
        <v>1181</v>
      </c>
      <c r="J726" s="253"/>
      <c r="K726" s="252" t="s">
        <v>1182</v>
      </c>
      <c r="L726" s="100"/>
      <c r="M726" s="100"/>
    </row>
    <row r="727" spans="1:13" s="42" customFormat="1" ht="19.5" customHeight="1">
      <c r="A727" s="55"/>
      <c r="B727" s="44" t="s">
        <v>1227</v>
      </c>
      <c r="C727" s="44"/>
      <c r="D727" s="39"/>
      <c r="E727" s="39"/>
      <c r="F727" s="39"/>
      <c r="G727" s="39"/>
      <c r="H727" s="39"/>
      <c r="I727" s="651">
        <v>1598549793</v>
      </c>
      <c r="J727" s="24"/>
      <c r="K727" s="36">
        <v>1616573060</v>
      </c>
      <c r="L727" s="100"/>
      <c r="M727" s="100"/>
    </row>
    <row r="728" spans="1:13" s="42" customFormat="1" ht="19.5" customHeight="1">
      <c r="A728" s="55"/>
      <c r="B728" s="44" t="s">
        <v>1228</v>
      </c>
      <c r="C728" s="44"/>
      <c r="D728" s="39"/>
      <c r="E728" s="39"/>
      <c r="F728" s="39"/>
      <c r="G728" s="39"/>
      <c r="H728" s="39"/>
      <c r="I728" s="651">
        <v>2311217011</v>
      </c>
      <c r="J728" s="24"/>
      <c r="K728" s="36">
        <v>8068999053</v>
      </c>
      <c r="L728" s="100"/>
      <c r="M728" s="100"/>
    </row>
    <row r="729" spans="1:13" s="42" customFormat="1" ht="19.5" customHeight="1">
      <c r="A729" s="55"/>
      <c r="B729" s="44" t="s">
        <v>1229</v>
      </c>
      <c r="C729" s="44"/>
      <c r="D729" s="39"/>
      <c r="E729" s="39"/>
      <c r="F729" s="39"/>
      <c r="G729" s="39"/>
      <c r="H729" s="39"/>
      <c r="I729" s="36"/>
      <c r="J729" s="24"/>
      <c r="K729" s="36"/>
      <c r="L729" s="100"/>
      <c r="M729" s="100"/>
    </row>
    <row r="730" spans="1:13" s="42" customFormat="1" ht="19.5" customHeight="1">
      <c r="A730" s="55"/>
      <c r="B730" s="44" t="s">
        <v>1230</v>
      </c>
      <c r="C730" s="44"/>
      <c r="D730" s="39"/>
      <c r="E730" s="39"/>
      <c r="F730" s="39"/>
      <c r="G730" s="39"/>
      <c r="H730" s="39"/>
      <c r="I730" s="36">
        <v>34904981</v>
      </c>
      <c r="J730" s="24"/>
      <c r="K730" s="36">
        <v>61652344</v>
      </c>
      <c r="L730" s="100"/>
      <c r="M730" s="100"/>
    </row>
    <row r="731" spans="1:13" s="42" customFormat="1" ht="19.5" customHeight="1">
      <c r="A731" s="55"/>
      <c r="B731" s="44" t="s">
        <v>1231</v>
      </c>
      <c r="C731" s="44"/>
      <c r="D731" s="39"/>
      <c r="E731" s="39"/>
      <c r="F731" s="39"/>
      <c r="G731" s="39"/>
      <c r="H731" s="39"/>
      <c r="I731" s="36">
        <v>51710807</v>
      </c>
      <c r="J731" s="24"/>
      <c r="K731" s="36">
        <v>9277864</v>
      </c>
      <c r="L731" s="100"/>
      <c r="M731" s="100"/>
    </row>
    <row r="732" spans="1:13" s="42" customFormat="1" ht="19.5" customHeight="1">
      <c r="A732" s="55"/>
      <c r="B732" s="659" t="s">
        <v>1232</v>
      </c>
      <c r="C732" s="659"/>
      <c r="D732" s="39"/>
      <c r="E732" s="39"/>
      <c r="F732" s="39"/>
      <c r="G732" s="39"/>
      <c r="H732" s="39"/>
      <c r="I732" s="651">
        <v>399932038</v>
      </c>
      <c r="J732" s="24"/>
      <c r="K732" s="36">
        <v>20264864</v>
      </c>
      <c r="L732" s="100"/>
      <c r="M732" s="100"/>
    </row>
    <row r="733" spans="1:13" s="42" customFormat="1" ht="19.5" customHeight="1">
      <c r="A733" s="55"/>
      <c r="B733" s="44" t="s">
        <v>52</v>
      </c>
      <c r="C733" s="44"/>
      <c r="D733" s="39"/>
      <c r="E733" s="39"/>
      <c r="F733" s="39"/>
      <c r="G733" s="39"/>
      <c r="H733" s="39"/>
      <c r="I733" s="36">
        <f>1159379853+67064942</f>
        <v>1226444795</v>
      </c>
      <c r="J733" s="24"/>
      <c r="K733" s="36">
        <v>1846472343</v>
      </c>
      <c r="L733" s="100"/>
      <c r="M733" s="100"/>
    </row>
    <row r="734" spans="1:13" s="42" customFormat="1" ht="19.5" customHeight="1">
      <c r="A734" s="55"/>
      <c r="B734" s="44" t="s">
        <v>1233</v>
      </c>
      <c r="C734" s="44"/>
      <c r="D734" s="39"/>
      <c r="E734" s="39"/>
      <c r="F734" s="39"/>
      <c r="G734" s="39"/>
      <c r="H734" s="39"/>
      <c r="I734" s="32">
        <v>302073612</v>
      </c>
      <c r="J734" s="24"/>
      <c r="K734" s="36">
        <f>8667841225-K728</f>
        <v>598842172</v>
      </c>
      <c r="L734" s="100"/>
      <c r="M734" s="100"/>
    </row>
    <row r="735" spans="1:13" s="42" customFormat="1" ht="19.5" customHeight="1" thickBot="1">
      <c r="A735" s="38"/>
      <c r="B735" s="39"/>
      <c r="C735" s="39" t="s">
        <v>28</v>
      </c>
      <c r="D735" s="39"/>
      <c r="E735" s="39"/>
      <c r="F735" s="39"/>
      <c r="G735" s="39"/>
      <c r="H735" s="39"/>
      <c r="I735" s="101">
        <f>SUM(I727:I734)</f>
        <v>5924833037</v>
      </c>
      <c r="J735" s="24"/>
      <c r="K735" s="98">
        <f>SUM(K727:K734)</f>
        <v>12222081700</v>
      </c>
      <c r="L735" s="100"/>
      <c r="M735" s="100"/>
    </row>
    <row r="736" spans="1:13" s="42" customFormat="1" ht="19.5" customHeight="1" thickTop="1">
      <c r="A736" s="54" t="s">
        <v>701</v>
      </c>
      <c r="B736" s="39" t="s">
        <v>961</v>
      </c>
      <c r="C736" s="44"/>
      <c r="D736" s="39"/>
      <c r="E736" s="39"/>
      <c r="F736" s="39"/>
      <c r="G736" s="39"/>
      <c r="H736" s="39"/>
      <c r="I736" s="252" t="s">
        <v>1181</v>
      </c>
      <c r="J736" s="253"/>
      <c r="K736" s="252" t="s">
        <v>1182</v>
      </c>
      <c r="L736" s="100"/>
      <c r="M736" s="100"/>
    </row>
    <row r="737" spans="1:13" s="42" customFormat="1" ht="19.5" customHeight="1">
      <c r="A737" s="55"/>
      <c r="B737" s="44" t="s">
        <v>1234</v>
      </c>
      <c r="C737" s="44"/>
      <c r="D737" s="39"/>
      <c r="E737" s="39"/>
      <c r="F737" s="39"/>
      <c r="G737" s="39"/>
      <c r="H737" s="39"/>
      <c r="I737" s="36">
        <v>1104594577</v>
      </c>
      <c r="J737" s="24"/>
      <c r="K737" s="36">
        <v>1067506560</v>
      </c>
      <c r="L737" s="100"/>
      <c r="M737" s="100"/>
    </row>
    <row r="738" spans="1:13" s="42" customFormat="1" ht="19.5" customHeight="1">
      <c r="A738" s="55"/>
      <c r="B738" s="44" t="s">
        <v>1235</v>
      </c>
      <c r="C738" s="44"/>
      <c r="D738" s="39"/>
      <c r="E738" s="39"/>
      <c r="F738" s="39"/>
      <c r="G738" s="39"/>
      <c r="H738" s="39"/>
      <c r="I738" s="36">
        <v>35131362</v>
      </c>
      <c r="J738" s="24"/>
      <c r="K738" s="36">
        <v>78787485</v>
      </c>
      <c r="L738" s="100"/>
      <c r="M738" s="100"/>
    </row>
    <row r="739" spans="1:13" s="42" customFormat="1" ht="19.5" customHeight="1">
      <c r="A739" s="55"/>
      <c r="B739" s="44" t="s">
        <v>1231</v>
      </c>
      <c r="C739" s="44"/>
      <c r="D739" s="39"/>
      <c r="E739" s="39"/>
      <c r="F739" s="39"/>
      <c r="G739" s="39"/>
      <c r="H739" s="39"/>
      <c r="I739" s="36">
        <v>83640543</v>
      </c>
      <c r="J739" s="24"/>
      <c r="K739" s="36">
        <v>77884191</v>
      </c>
      <c r="L739" s="100"/>
      <c r="M739" s="100"/>
    </row>
    <row r="740" spans="1:13" s="42" customFormat="1" ht="19.5" customHeight="1">
      <c r="A740" s="55"/>
      <c r="B740" s="44" t="s">
        <v>1236</v>
      </c>
      <c r="C740" s="44"/>
      <c r="D740" s="39"/>
      <c r="E740" s="39"/>
      <c r="F740" s="39"/>
      <c r="G740" s="39"/>
      <c r="H740" s="39"/>
      <c r="I740" s="24"/>
      <c r="J740" s="24"/>
      <c r="K740" s="36"/>
      <c r="L740" s="100"/>
      <c r="M740" s="100"/>
    </row>
    <row r="741" spans="1:13" s="42" customFormat="1" ht="19.5" customHeight="1">
      <c r="A741" s="55"/>
      <c r="B741" s="44" t="s">
        <v>52</v>
      </c>
      <c r="C741" s="44"/>
      <c r="D741" s="39"/>
      <c r="E741" s="39"/>
      <c r="F741" s="39"/>
      <c r="G741" s="39"/>
      <c r="H741" s="39"/>
      <c r="I741" s="36">
        <v>345206324</v>
      </c>
      <c r="J741" s="24"/>
      <c r="K741" s="36">
        <v>888610135</v>
      </c>
      <c r="L741" s="100"/>
      <c r="M741" s="100"/>
    </row>
    <row r="742" spans="1:13" s="42" customFormat="1" ht="19.5" customHeight="1">
      <c r="A742" s="55"/>
      <c r="B742" s="44" t="s">
        <v>1233</v>
      </c>
      <c r="C742" s="44"/>
      <c r="D742" s="39"/>
      <c r="E742" s="39"/>
      <c r="F742" s="39"/>
      <c r="G742" s="39"/>
      <c r="H742" s="39"/>
      <c r="I742" s="24">
        <f>393154923+596</f>
        <v>393155519</v>
      </c>
      <c r="J742" s="24"/>
      <c r="K742" s="36">
        <v>66159452</v>
      </c>
      <c r="L742" s="100"/>
      <c r="M742" s="100"/>
    </row>
    <row r="743" spans="1:13" s="42" customFormat="1" ht="19.5" customHeight="1" thickBot="1">
      <c r="A743" s="38"/>
      <c r="B743" s="39"/>
      <c r="C743" s="39" t="s">
        <v>28</v>
      </c>
      <c r="D743" s="39"/>
      <c r="E743" s="660"/>
      <c r="F743" s="83"/>
      <c r="G743" s="415"/>
      <c r="H743" s="39"/>
      <c r="I743" s="98">
        <f>SUM(I737:I742)</f>
        <v>1961728325</v>
      </c>
      <c r="J743" s="24"/>
      <c r="K743" s="98">
        <f>SUM(K737:K742)</f>
        <v>2178947823</v>
      </c>
      <c r="L743" s="100"/>
      <c r="M743" s="100"/>
    </row>
    <row r="744" spans="1:12" s="42" customFormat="1" ht="25.5" customHeight="1" thickTop="1">
      <c r="A744" s="54" t="s">
        <v>705</v>
      </c>
      <c r="B744" s="39" t="s">
        <v>697</v>
      </c>
      <c r="C744" s="44"/>
      <c r="D744" s="44"/>
      <c r="E744" s="44"/>
      <c r="F744" s="44"/>
      <c r="G744" s="44"/>
      <c r="H744" s="44"/>
      <c r="I744" s="252" t="s">
        <v>1181</v>
      </c>
      <c r="J744" s="253"/>
      <c r="K744" s="252" t="s">
        <v>1182</v>
      </c>
      <c r="L744" s="41"/>
    </row>
    <row r="745" spans="1:12" s="42" customFormat="1" ht="15.75" customHeight="1" hidden="1">
      <c r="A745" s="55"/>
      <c r="B745" s="44" t="s">
        <v>698</v>
      </c>
      <c r="C745" s="44"/>
      <c r="D745" s="44"/>
      <c r="E745" s="44"/>
      <c r="F745" s="44"/>
      <c r="G745" s="44"/>
      <c r="H745" s="44"/>
      <c r="I745" s="45"/>
      <c r="J745" s="45"/>
      <c r="K745" s="45"/>
      <c r="L745" s="41"/>
    </row>
    <row r="746" spans="1:12" s="42" customFormat="1" ht="15.75" customHeight="1">
      <c r="A746" s="55"/>
      <c r="B746" s="44" t="s">
        <v>699</v>
      </c>
      <c r="C746" s="44"/>
      <c r="D746" s="44"/>
      <c r="E746" s="44"/>
      <c r="F746" s="44"/>
      <c r="G746" s="44"/>
      <c r="H746" s="44"/>
      <c r="I746" s="36"/>
      <c r="J746" s="36"/>
      <c r="K746" s="36"/>
      <c r="L746" s="41"/>
    </row>
    <row r="747" spans="1:12" s="42" customFormat="1" ht="15.75" customHeight="1" hidden="1">
      <c r="A747" s="55"/>
      <c r="B747" s="44" t="s">
        <v>700</v>
      </c>
      <c r="C747" s="44"/>
      <c r="D747" s="44"/>
      <c r="E747" s="44"/>
      <c r="F747" s="44"/>
      <c r="G747" s="44"/>
      <c r="H747" s="44"/>
      <c r="I747" s="36"/>
      <c r="J747" s="36"/>
      <c r="K747" s="36"/>
      <c r="L747" s="41"/>
    </row>
    <row r="748" spans="1:12" s="42" customFormat="1" ht="15.75" customHeight="1">
      <c r="A748" s="55"/>
      <c r="B748" s="44" t="s">
        <v>697</v>
      </c>
      <c r="C748" s="44"/>
      <c r="D748" s="44"/>
      <c r="E748" s="44"/>
      <c r="F748" s="44"/>
      <c r="G748" s="44"/>
      <c r="H748" s="44"/>
      <c r="I748" s="639">
        <v>34505815</v>
      </c>
      <c r="J748" s="36"/>
      <c r="K748" s="525">
        <v>493620648</v>
      </c>
      <c r="L748" s="41"/>
    </row>
    <row r="749" spans="1:13" s="42" customFormat="1" ht="19.5" customHeight="1" thickBot="1">
      <c r="A749" s="38"/>
      <c r="B749" s="39"/>
      <c r="C749" s="39" t="s">
        <v>28</v>
      </c>
      <c r="D749" s="39"/>
      <c r="E749" s="39"/>
      <c r="F749" s="39"/>
      <c r="G749" s="39"/>
      <c r="H749" s="39"/>
      <c r="I749" s="98">
        <f>SUM(I745:I748)</f>
        <v>34505815</v>
      </c>
      <c r="J749" s="24"/>
      <c r="K749" s="98">
        <f>SUM(K745:K748)</f>
        <v>493620648</v>
      </c>
      <c r="L749" s="100">
        <f>I749-'[1]KQKD 1'!H22</f>
        <v>11745815</v>
      </c>
      <c r="M749" s="100">
        <f>K749-'[1]KQKD 1'!J22</f>
        <v>455262467</v>
      </c>
    </row>
    <row r="750" spans="1:12" s="42" customFormat="1" ht="15.75" thickTop="1">
      <c r="A750" s="54" t="s">
        <v>273</v>
      </c>
      <c r="B750" s="39" t="s">
        <v>702</v>
      </c>
      <c r="C750" s="44"/>
      <c r="D750" s="44"/>
      <c r="E750" s="44"/>
      <c r="F750" s="44"/>
      <c r="G750" s="44"/>
      <c r="H750" s="44"/>
      <c r="I750" s="252" t="s">
        <v>1181</v>
      </c>
      <c r="J750" s="253"/>
      <c r="K750" s="252" t="s">
        <v>1182</v>
      </c>
      <c r="L750" s="41"/>
    </row>
    <row r="751" spans="1:12" s="42" customFormat="1" ht="15.75" customHeight="1">
      <c r="A751" s="55"/>
      <c r="B751" s="44" t="s">
        <v>1140</v>
      </c>
      <c r="C751" s="44"/>
      <c r="D751" s="44"/>
      <c r="E751" s="44"/>
      <c r="F751" s="44"/>
      <c r="G751" s="44"/>
      <c r="H751" s="44"/>
      <c r="I751" s="36"/>
      <c r="J751" s="36"/>
      <c r="K751" s="36"/>
      <c r="L751" s="100"/>
    </row>
    <row r="752" spans="1:12" s="42" customFormat="1" ht="15.75" customHeight="1" hidden="1">
      <c r="A752" s="55"/>
      <c r="B752" s="44" t="s">
        <v>703</v>
      </c>
      <c r="C752" s="44"/>
      <c r="D752" s="44"/>
      <c r="E752" s="44"/>
      <c r="F752" s="44"/>
      <c r="G752" s="44"/>
      <c r="H752" s="44"/>
      <c r="I752" s="36"/>
      <c r="J752" s="36"/>
      <c r="K752" s="36"/>
      <c r="L752" s="41"/>
    </row>
    <row r="753" spans="1:12" s="42" customFormat="1" ht="15.75" customHeight="1">
      <c r="A753" s="55"/>
      <c r="B753" s="44" t="s">
        <v>1141</v>
      </c>
      <c r="C753" s="44"/>
      <c r="D753" s="44"/>
      <c r="E753" s="44"/>
      <c r="F753" s="44"/>
      <c r="G753" s="44"/>
      <c r="H753" s="44"/>
      <c r="I753" s="639">
        <v>85186765</v>
      </c>
      <c r="J753" s="36"/>
      <c r="K753" s="525">
        <v>231941487</v>
      </c>
      <c r="L753" s="41"/>
    </row>
    <row r="754" spans="1:12" s="42" customFormat="1" ht="15.75" customHeight="1">
      <c r="A754" s="55"/>
      <c r="B754" s="44" t="s">
        <v>704</v>
      </c>
      <c r="C754" s="44"/>
      <c r="D754" s="44"/>
      <c r="E754" s="44"/>
      <c r="F754" s="44"/>
      <c r="G754" s="44"/>
      <c r="H754" s="44"/>
      <c r="I754" s="36"/>
      <c r="J754" s="36"/>
      <c r="K754" s="36"/>
      <c r="L754" s="41"/>
    </row>
    <row r="755" spans="1:13" s="42" customFormat="1" ht="19.5" customHeight="1" thickBot="1">
      <c r="A755" s="38"/>
      <c r="B755" s="39"/>
      <c r="C755" s="39" t="s">
        <v>28</v>
      </c>
      <c r="D755" s="39"/>
      <c r="E755" s="39"/>
      <c r="F755" s="39"/>
      <c r="G755" s="39"/>
      <c r="H755" s="39"/>
      <c r="I755" s="98">
        <f>SUM(I751:I754)</f>
        <v>85186765</v>
      </c>
      <c r="J755" s="24"/>
      <c r="K755" s="98">
        <f>SUM(K751:K754)</f>
        <v>231941487</v>
      </c>
      <c r="L755" s="100">
        <f>I755-'[1]KQKD 1'!H23</f>
        <v>84928785</v>
      </c>
      <c r="M755" s="100">
        <f>K755-'[1]KQKD 1'!J23</f>
        <v>192026829</v>
      </c>
    </row>
    <row r="756" spans="1:13" s="42" customFormat="1" ht="19.5" customHeight="1" thickTop="1">
      <c r="A756" s="38"/>
      <c r="B756" s="39"/>
      <c r="C756" s="39"/>
      <c r="D756" s="39"/>
      <c r="E756" s="39"/>
      <c r="F756" s="39"/>
      <c r="G756" s="39"/>
      <c r="H756" s="39"/>
      <c r="I756" s="24"/>
      <c r="J756" s="24"/>
      <c r="K756" s="24"/>
      <c r="L756" s="100"/>
      <c r="M756" s="100"/>
    </row>
    <row r="757" spans="1:12" s="42" customFormat="1" ht="30" customHeight="1">
      <c r="A757" s="54" t="s">
        <v>290</v>
      </c>
      <c r="B757" s="39" t="s">
        <v>706</v>
      </c>
      <c r="C757" s="44"/>
      <c r="D757" s="44"/>
      <c r="E757" s="44"/>
      <c r="F757" s="44"/>
      <c r="G757" s="44"/>
      <c r="H757" s="44"/>
      <c r="I757" s="252" t="s">
        <v>1181</v>
      </c>
      <c r="J757" s="253"/>
      <c r="K757" s="252" t="s">
        <v>1182</v>
      </c>
      <c r="L757" s="41"/>
    </row>
    <row r="758" spans="1:13" s="42" customFormat="1" ht="15.75" customHeight="1">
      <c r="A758" s="78"/>
      <c r="B758" s="39" t="s">
        <v>707</v>
      </c>
      <c r="C758" s="39"/>
      <c r="D758" s="261"/>
      <c r="E758" s="261"/>
      <c r="F758" s="261"/>
      <c r="G758" s="261"/>
      <c r="H758" s="79"/>
      <c r="I758" s="36">
        <v>-394862854</v>
      </c>
      <c r="J758" s="24"/>
      <c r="K758" s="24">
        <v>81593941</v>
      </c>
      <c r="L758" s="41"/>
      <c r="M758" s="262"/>
    </row>
    <row r="759" spans="1:14" s="42" customFormat="1" ht="30" customHeight="1">
      <c r="A759" s="78"/>
      <c r="B759" s="723" t="s">
        <v>708</v>
      </c>
      <c r="C759" s="723"/>
      <c r="D759" s="723"/>
      <c r="E759" s="723"/>
      <c r="F759" s="723"/>
      <c r="G759" s="723"/>
      <c r="H759" s="79"/>
      <c r="I759" s="24">
        <f>I760+I761</f>
        <v>0</v>
      </c>
      <c r="J759" s="161"/>
      <c r="K759" s="24">
        <f>K760+K761</f>
        <v>0</v>
      </c>
      <c r="L759" s="41"/>
      <c r="N759" s="263"/>
    </row>
    <row r="760" spans="1:12" s="42" customFormat="1" ht="15.75" customHeight="1" hidden="1">
      <c r="A760" s="55"/>
      <c r="B760" s="44" t="s">
        <v>709</v>
      </c>
      <c r="C760" s="44"/>
      <c r="D760" s="82"/>
      <c r="E760" s="82"/>
      <c r="F760" s="82"/>
      <c r="G760" s="82"/>
      <c r="H760" s="44"/>
      <c r="I760" s="36"/>
      <c r="J760" s="36"/>
      <c r="K760" s="36">
        <v>0</v>
      </c>
      <c r="L760" s="41"/>
    </row>
    <row r="761" spans="1:12" s="42" customFormat="1" ht="15.75" customHeight="1" hidden="1">
      <c r="A761" s="55"/>
      <c r="B761" s="44" t="s">
        <v>710</v>
      </c>
      <c r="C761" s="44"/>
      <c r="D761" s="82"/>
      <c r="E761" s="82"/>
      <c r="F761" s="82"/>
      <c r="G761" s="82"/>
      <c r="H761" s="44"/>
      <c r="I761" s="36"/>
      <c r="J761" s="36"/>
      <c r="K761" s="36"/>
      <c r="L761" s="41" t="s">
        <v>403</v>
      </c>
    </row>
    <row r="762" spans="1:11" s="81" customFormat="1" ht="15.75" customHeight="1">
      <c r="A762" s="38"/>
      <c r="B762" s="39" t="s">
        <v>711</v>
      </c>
      <c r="C762" s="39"/>
      <c r="D762" s="261"/>
      <c r="E762" s="261"/>
      <c r="F762" s="261"/>
      <c r="G762" s="261"/>
      <c r="H762" s="39"/>
      <c r="I762" s="24">
        <f>I758+I759</f>
        <v>-394862854</v>
      </c>
      <c r="J762" s="24"/>
      <c r="K762" s="24">
        <f>K758+K759</f>
        <v>81593941</v>
      </c>
    </row>
    <row r="763" spans="1:11" s="81" customFormat="1" ht="15.75" customHeight="1" hidden="1">
      <c r="A763" s="38"/>
      <c r="B763" s="70" t="s">
        <v>712</v>
      </c>
      <c r="C763" s="214" t="s">
        <v>713</v>
      </c>
      <c r="D763" s="261"/>
      <c r="E763" s="261"/>
      <c r="F763" s="261"/>
      <c r="G763" s="261"/>
      <c r="H763" s="39"/>
      <c r="I763" s="36"/>
      <c r="J763" s="24"/>
      <c r="K763" s="36"/>
    </row>
    <row r="764" spans="1:13" s="81" customFormat="1" ht="18" customHeight="1" hidden="1">
      <c r="A764" s="38"/>
      <c r="B764" s="70" t="s">
        <v>714</v>
      </c>
      <c r="C764" s="724" t="s">
        <v>715</v>
      </c>
      <c r="D764" s="724"/>
      <c r="E764" s="724"/>
      <c r="F764" s="724"/>
      <c r="G764" s="724"/>
      <c r="H764" s="39"/>
      <c r="I764" s="36"/>
      <c r="J764" s="24"/>
      <c r="K764" s="36"/>
      <c r="L764" s="81" t="s">
        <v>716</v>
      </c>
      <c r="M764" s="264"/>
    </row>
    <row r="765" spans="1:13" s="81" customFormat="1" ht="15.75" customHeight="1" thickBot="1">
      <c r="A765" s="38"/>
      <c r="B765" s="44" t="s">
        <v>717</v>
      </c>
      <c r="C765" s="44"/>
      <c r="D765" s="82"/>
      <c r="E765" s="82"/>
      <c r="F765" s="82"/>
      <c r="G765" s="82"/>
      <c r="H765" s="44"/>
      <c r="I765" s="632"/>
      <c r="J765" s="36"/>
      <c r="K765" s="323">
        <f>K762*15%</f>
        <v>12239091.15</v>
      </c>
      <c r="M765" s="264"/>
    </row>
    <row r="766" spans="1:13" s="81" customFormat="1" ht="15.75" customHeight="1" hidden="1">
      <c r="A766" s="38"/>
      <c r="B766" s="70" t="s">
        <v>172</v>
      </c>
      <c r="C766" s="44" t="s">
        <v>718</v>
      </c>
      <c r="D766" s="261"/>
      <c r="E766" s="261"/>
      <c r="F766" s="261"/>
      <c r="G766" s="261"/>
      <c r="H766" s="39"/>
      <c r="I766" s="36">
        <f>I763*0.15</f>
        <v>0</v>
      </c>
      <c r="J766" s="24"/>
      <c r="K766" s="36">
        <f>K763*0.15</f>
        <v>0</v>
      </c>
      <c r="L766" s="116"/>
      <c r="M766" s="264"/>
    </row>
    <row r="767" spans="1:13" s="81" customFormat="1" ht="15.75" customHeight="1" hidden="1">
      <c r="A767" s="38"/>
      <c r="B767" s="70" t="s">
        <v>189</v>
      </c>
      <c r="C767" s="214" t="s">
        <v>719</v>
      </c>
      <c r="D767" s="261"/>
      <c r="E767" s="261"/>
      <c r="F767" s="261"/>
      <c r="G767" s="261"/>
      <c r="H767" s="39"/>
      <c r="I767" s="36">
        <f>I764*0.25</f>
        <v>0</v>
      </c>
      <c r="J767" s="24"/>
      <c r="K767" s="36">
        <f>K764*0.25</f>
        <v>0</v>
      </c>
      <c r="M767" s="264"/>
    </row>
    <row r="768" spans="1:11" s="81" customFormat="1" ht="15.75" customHeight="1" hidden="1">
      <c r="A768" s="38"/>
      <c r="B768" s="39" t="s">
        <v>720</v>
      </c>
      <c r="C768" s="39"/>
      <c r="D768" s="261"/>
      <c r="E768" s="261"/>
      <c r="F768" s="261"/>
      <c r="G768" s="261"/>
      <c r="H768" s="39"/>
      <c r="I768" s="24"/>
      <c r="J768" s="24"/>
      <c r="K768" s="24"/>
    </row>
    <row r="769" spans="1:11" s="81" customFormat="1" ht="15.75" customHeight="1" hidden="1">
      <c r="A769" s="38"/>
      <c r="B769" s="39" t="s">
        <v>721</v>
      </c>
      <c r="C769" s="39"/>
      <c r="D769" s="261"/>
      <c r="E769" s="261"/>
      <c r="F769" s="261"/>
      <c r="G769" s="261"/>
      <c r="H769" s="39"/>
      <c r="I769" s="24"/>
      <c r="J769" s="24"/>
      <c r="K769" s="24"/>
    </row>
    <row r="770" spans="1:11" s="81" customFormat="1" ht="15.75" customHeight="1" hidden="1">
      <c r="A770" s="38"/>
      <c r="B770" s="266" t="s">
        <v>722</v>
      </c>
      <c r="C770" s="39"/>
      <c r="D770" s="261"/>
      <c r="E770" s="261"/>
      <c r="F770" s="261"/>
      <c r="G770" s="261"/>
      <c r="H770" s="39"/>
      <c r="I770" s="24"/>
      <c r="J770" s="24"/>
      <c r="K770" s="24"/>
    </row>
    <row r="771" spans="1:11" s="81" customFormat="1" ht="15.75" customHeight="1" hidden="1">
      <c r="A771" s="38"/>
      <c r="B771" s="266" t="s">
        <v>723</v>
      </c>
      <c r="C771" s="39"/>
      <c r="D771" s="261"/>
      <c r="E771" s="261"/>
      <c r="F771" s="261"/>
      <c r="G771" s="261"/>
      <c r="H771" s="39"/>
      <c r="I771" s="24"/>
      <c r="J771" s="24"/>
      <c r="K771" s="24"/>
    </row>
    <row r="772" spans="1:11" s="81" customFormat="1" ht="30" customHeight="1" hidden="1">
      <c r="A772" s="38"/>
      <c r="B772" s="725" t="s">
        <v>724</v>
      </c>
      <c r="C772" s="725"/>
      <c r="D772" s="725"/>
      <c r="E772" s="725"/>
      <c r="F772" s="725"/>
      <c r="G772" s="725"/>
      <c r="H772" s="39"/>
      <c r="I772" s="24"/>
      <c r="J772" s="24"/>
      <c r="K772" s="24"/>
    </row>
    <row r="773" spans="1:13" s="81" customFormat="1" ht="15.75" customHeight="1" hidden="1">
      <c r="A773" s="38"/>
      <c r="B773" s="39" t="s">
        <v>725</v>
      </c>
      <c r="C773" s="39"/>
      <c r="D773" s="261"/>
      <c r="E773" s="261"/>
      <c r="F773" s="261"/>
      <c r="G773" s="261"/>
      <c r="H773" s="39"/>
      <c r="I773" s="101">
        <f>I765</f>
        <v>0</v>
      </c>
      <c r="J773" s="24"/>
      <c r="K773" s="101">
        <f>K765</f>
        <v>12239091.15</v>
      </c>
      <c r="L773" s="116">
        <f>M773-'[1]KQKD 1'!H27</f>
        <v>-225571958</v>
      </c>
      <c r="M773" s="101">
        <f>I765+I768</f>
        <v>0</v>
      </c>
    </row>
    <row r="774" spans="1:12" s="42" customFormat="1" ht="30" customHeight="1" hidden="1" thickTop="1">
      <c r="A774" s="54" t="s">
        <v>726</v>
      </c>
      <c r="B774" s="39" t="s">
        <v>727</v>
      </c>
      <c r="C774" s="44"/>
      <c r="D774" s="44"/>
      <c r="E774" s="44"/>
      <c r="F774" s="44"/>
      <c r="G774" s="44"/>
      <c r="H774" s="44"/>
      <c r="I774" s="40" t="str">
        <f>'[1]TTC'!D15</f>
        <v>Từ 01/07/2012 đến 30/09/2012</v>
      </c>
      <c r="J774" s="45"/>
      <c r="K774" s="40" t="str">
        <f>'[1]TTC'!D16</f>
        <v>Từ 01/07/2011 đến 30/09/2011</v>
      </c>
      <c r="L774" s="41"/>
    </row>
    <row r="775" spans="1:12" s="42" customFormat="1" ht="15.75" customHeight="1" hidden="1">
      <c r="A775" s="38"/>
      <c r="B775" s="70" t="s">
        <v>728</v>
      </c>
      <c r="C775" s="44"/>
      <c r="D775" s="44"/>
      <c r="E775" s="44"/>
      <c r="F775" s="44"/>
      <c r="G775" s="44"/>
      <c r="H775" s="44"/>
      <c r="I775" s="40"/>
      <c r="J775" s="45"/>
      <c r="K775" s="40"/>
      <c r="L775" s="41"/>
    </row>
    <row r="776" spans="1:12" s="42" customFormat="1" ht="15.75" customHeight="1" hidden="1">
      <c r="A776" s="55"/>
      <c r="B776" s="44" t="s">
        <v>729</v>
      </c>
      <c r="C776" s="44"/>
      <c r="D776" s="146"/>
      <c r="E776" s="146"/>
      <c r="F776" s="146"/>
      <c r="G776" s="146"/>
      <c r="H776" s="82"/>
      <c r="I776" s="45"/>
      <c r="J776" s="45"/>
      <c r="K776" s="45"/>
      <c r="L776" s="41"/>
    </row>
    <row r="777" spans="1:12" s="42" customFormat="1" ht="15.75" customHeight="1" hidden="1">
      <c r="A777" s="55"/>
      <c r="B777" s="70" t="s">
        <v>730</v>
      </c>
      <c r="C777" s="44"/>
      <c r="D777" s="146"/>
      <c r="E777" s="146"/>
      <c r="F777" s="146"/>
      <c r="G777" s="146"/>
      <c r="H777" s="82"/>
      <c r="I777" s="45"/>
      <c r="J777" s="45"/>
      <c r="K777" s="45"/>
      <c r="L777" s="41"/>
    </row>
    <row r="778" spans="1:12" s="42" customFormat="1" ht="15.75" customHeight="1" hidden="1">
      <c r="A778" s="55"/>
      <c r="B778" s="44" t="s">
        <v>731</v>
      </c>
      <c r="C778" s="44"/>
      <c r="D778" s="146"/>
      <c r="E778" s="146"/>
      <c r="F778" s="146"/>
      <c r="G778" s="146"/>
      <c r="H778" s="82"/>
      <c r="I778" s="45"/>
      <c r="J778" s="45"/>
      <c r="K778" s="45"/>
      <c r="L778" s="41"/>
    </row>
    <row r="779" spans="1:12" s="42" customFormat="1" ht="15.75" customHeight="1" hidden="1">
      <c r="A779" s="55"/>
      <c r="B779" s="70" t="s">
        <v>728</v>
      </c>
      <c r="C779" s="44"/>
      <c r="D779" s="146"/>
      <c r="E779" s="146"/>
      <c r="F779" s="146"/>
      <c r="G779" s="146"/>
      <c r="H779" s="82"/>
      <c r="I779" s="45"/>
      <c r="J779" s="45"/>
      <c r="K779" s="45"/>
      <c r="L779" s="41"/>
    </row>
    <row r="780" spans="1:12" s="42" customFormat="1" ht="15.75" customHeight="1" hidden="1">
      <c r="A780" s="55"/>
      <c r="B780" s="44" t="s">
        <v>732</v>
      </c>
      <c r="C780" s="146"/>
      <c r="D780" s="146"/>
      <c r="E780" s="146"/>
      <c r="F780" s="146"/>
      <c r="G780" s="146"/>
      <c r="H780" s="82"/>
      <c r="I780" s="45"/>
      <c r="J780" s="45"/>
      <c r="K780" s="45"/>
      <c r="L780" s="41"/>
    </row>
    <row r="781" spans="1:12" s="42" customFormat="1" ht="15.75" customHeight="1" hidden="1">
      <c r="A781" s="55"/>
      <c r="B781" s="70" t="s">
        <v>733</v>
      </c>
      <c r="C781" s="146"/>
      <c r="D781" s="146"/>
      <c r="E781" s="146"/>
      <c r="F781" s="146"/>
      <c r="G781" s="146"/>
      <c r="H781" s="82"/>
      <c r="I781" s="45"/>
      <c r="J781" s="45"/>
      <c r="K781" s="45"/>
      <c r="L781" s="41" t="s">
        <v>403</v>
      </c>
    </row>
    <row r="782" spans="1:12" s="42" customFormat="1" ht="15.75" customHeight="1" hidden="1">
      <c r="A782" s="55"/>
      <c r="B782" s="44" t="s">
        <v>734</v>
      </c>
      <c r="C782" s="146"/>
      <c r="D782" s="146"/>
      <c r="E782" s="146"/>
      <c r="F782" s="146"/>
      <c r="G782" s="146"/>
      <c r="H782" s="82"/>
      <c r="I782" s="45"/>
      <c r="J782" s="45"/>
      <c r="K782" s="45"/>
      <c r="L782" s="41"/>
    </row>
    <row r="783" spans="1:12" s="42" customFormat="1" ht="15.75" customHeight="1" hidden="1">
      <c r="A783" s="55"/>
      <c r="B783" s="70" t="s">
        <v>733</v>
      </c>
      <c r="C783" s="146"/>
      <c r="D783" s="146"/>
      <c r="E783" s="146"/>
      <c r="F783" s="146"/>
      <c r="G783" s="146"/>
      <c r="H783" s="82"/>
      <c r="I783" s="45"/>
      <c r="J783" s="45"/>
      <c r="K783" s="45"/>
      <c r="L783" s="41" t="s">
        <v>403</v>
      </c>
    </row>
    <row r="784" spans="1:12" s="42" customFormat="1" ht="15.75" customHeight="1" hidden="1">
      <c r="A784" s="55"/>
      <c r="B784" s="44" t="s">
        <v>735</v>
      </c>
      <c r="C784" s="146"/>
      <c r="D784" s="146"/>
      <c r="E784" s="146"/>
      <c r="F784" s="146"/>
      <c r="G784" s="146"/>
      <c r="H784" s="82"/>
      <c r="I784" s="45"/>
      <c r="J784" s="45"/>
      <c r="K784" s="45"/>
      <c r="L784" s="41"/>
    </row>
    <row r="785" spans="1:12" s="42" customFormat="1" ht="19.5" customHeight="1" hidden="1">
      <c r="A785" s="38"/>
      <c r="B785" s="39"/>
      <c r="C785" s="39" t="s">
        <v>736</v>
      </c>
      <c r="D785" s="39"/>
      <c r="E785" s="39"/>
      <c r="F785" s="39"/>
      <c r="G785" s="39"/>
      <c r="H785" s="39"/>
      <c r="I785" s="109">
        <f>SUM(I775:I784)</f>
        <v>0</v>
      </c>
      <c r="J785" s="40"/>
      <c r="K785" s="109">
        <f>SUM(K775:K784)</f>
        <v>0</v>
      </c>
      <c r="L785" s="41"/>
    </row>
    <row r="786" spans="1:12" s="42" customFormat="1" ht="15.75" thickTop="1">
      <c r="A786" s="54" t="s">
        <v>290</v>
      </c>
      <c r="B786" s="39" t="s">
        <v>737</v>
      </c>
      <c r="C786" s="44"/>
      <c r="D786" s="44"/>
      <c r="E786" s="44"/>
      <c r="F786" s="44"/>
      <c r="G786" s="44"/>
      <c r="H786" s="44"/>
      <c r="I786" s="252" t="s">
        <v>1181</v>
      </c>
      <c r="J786" s="253"/>
      <c r="K786" s="252" t="s">
        <v>1182</v>
      </c>
      <c r="L786" s="41"/>
    </row>
    <row r="787" spans="1:12" s="42" customFormat="1" ht="15.75" customHeight="1">
      <c r="A787" s="55"/>
      <c r="B787" s="44" t="s">
        <v>50</v>
      </c>
      <c r="C787" s="44"/>
      <c r="D787" s="44"/>
      <c r="E787" s="44"/>
      <c r="F787" s="44"/>
      <c r="G787" s="44"/>
      <c r="H787" s="44"/>
      <c r="I787" s="4">
        <v>14693398257</v>
      </c>
      <c r="J787" s="36"/>
      <c r="K787" s="4">
        <f>37745593501/2</f>
        <v>18872796750.5</v>
      </c>
      <c r="L787" s="267" t="s">
        <v>738</v>
      </c>
    </row>
    <row r="788" spans="1:12" s="42" customFormat="1" ht="15.75" customHeight="1">
      <c r="A788" s="55"/>
      <c r="B788" s="44" t="s">
        <v>51</v>
      </c>
      <c r="C788" s="44"/>
      <c r="D788" s="44"/>
      <c r="E788" s="44"/>
      <c r="F788" s="44"/>
      <c r="G788" s="44"/>
      <c r="H788" s="44"/>
      <c r="I788" s="4">
        <v>2796625931</v>
      </c>
      <c r="J788" s="36"/>
      <c r="K788" s="3">
        <f>2026000000/2*3</f>
        <v>3039000000</v>
      </c>
      <c r="L788" s="269" t="s">
        <v>739</v>
      </c>
    </row>
    <row r="789" spans="1:12" s="42" customFormat="1" ht="15.75" customHeight="1">
      <c r="A789" s="55"/>
      <c r="B789" s="44" t="s">
        <v>740</v>
      </c>
      <c r="C789" s="44"/>
      <c r="D789" s="44"/>
      <c r="E789" s="44"/>
      <c r="F789" s="44"/>
      <c r="G789" s="44"/>
      <c r="H789" s="44"/>
      <c r="I789" s="4">
        <v>148472609</v>
      </c>
      <c r="J789" s="36"/>
      <c r="K789" s="3">
        <f>465973022/2*3</f>
        <v>698959533</v>
      </c>
      <c r="L789" s="269" t="s">
        <v>741</v>
      </c>
    </row>
    <row r="790" spans="1:12" s="42" customFormat="1" ht="15.75" customHeight="1">
      <c r="A790" s="55"/>
      <c r="B790" s="44" t="s">
        <v>52</v>
      </c>
      <c r="C790" s="44"/>
      <c r="D790" s="44"/>
      <c r="E790" s="44"/>
      <c r="F790" s="44"/>
      <c r="G790" s="44"/>
      <c r="H790" s="44"/>
      <c r="I790" s="4">
        <v>2557397383</v>
      </c>
      <c r="J790" s="36"/>
      <c r="K790" s="3">
        <f>8987046072/2*3</f>
        <v>13480569108</v>
      </c>
      <c r="L790" s="269" t="s">
        <v>742</v>
      </c>
    </row>
    <row r="791" spans="1:12" s="42" customFormat="1" ht="15.75" customHeight="1">
      <c r="A791" s="55"/>
      <c r="B791" s="44" t="s">
        <v>743</v>
      </c>
      <c r="C791" s="44"/>
      <c r="D791" s="44"/>
      <c r="E791" s="44"/>
      <c r="F791" s="44"/>
      <c r="G791" s="44"/>
      <c r="H791" s="44"/>
      <c r="I791" s="4">
        <v>0</v>
      </c>
      <c r="J791" s="36"/>
      <c r="K791" s="3">
        <f>6368750950/2</f>
        <v>3184375475</v>
      </c>
      <c r="L791" s="269" t="s">
        <v>744</v>
      </c>
    </row>
    <row r="792" spans="1:12" s="42" customFormat="1" ht="19.5" customHeight="1" thickBot="1">
      <c r="A792" s="38"/>
      <c r="B792" s="39"/>
      <c r="C792" s="39" t="s">
        <v>28</v>
      </c>
      <c r="D792" s="39"/>
      <c r="E792" s="39"/>
      <c r="F792" s="39"/>
      <c r="G792" s="39"/>
      <c r="H792" s="39"/>
      <c r="I792" s="98">
        <f>SUM(I787:I791)</f>
        <v>20195894180</v>
      </c>
      <c r="J792" s="24"/>
      <c r="K792" s="98">
        <f>SUM(K787:K791)</f>
        <v>39275700866.5</v>
      </c>
      <c r="L792" s="269"/>
    </row>
    <row r="793" spans="1:12" s="42" customFormat="1" ht="24" customHeight="1" thickTop="1">
      <c r="A793" s="54" t="s">
        <v>290</v>
      </c>
      <c r="B793" s="39" t="s">
        <v>53</v>
      </c>
      <c r="C793" s="44"/>
      <c r="D793" s="44"/>
      <c r="E793" s="44"/>
      <c r="F793" s="44"/>
      <c r="G793" s="44"/>
      <c r="H793" s="44"/>
      <c r="I793" s="252" t="s">
        <v>1181</v>
      </c>
      <c r="J793" s="253"/>
      <c r="K793" s="252" t="s">
        <v>1182</v>
      </c>
      <c r="L793" s="41"/>
    </row>
    <row r="794" spans="1:12" s="42" customFormat="1" ht="15.75" customHeight="1">
      <c r="A794" s="78"/>
      <c r="B794" s="39" t="s">
        <v>745</v>
      </c>
      <c r="C794" s="39"/>
      <c r="D794" s="261"/>
      <c r="E794" s="261"/>
      <c r="F794" s="261"/>
      <c r="G794" s="261"/>
      <c r="H794" s="79"/>
      <c r="I794" s="24">
        <v>-394862854</v>
      </c>
      <c r="J794" s="24"/>
      <c r="K794" s="5">
        <v>69354849.85</v>
      </c>
      <c r="L794" s="41"/>
    </row>
    <row r="795" spans="1:12" s="42" customFormat="1" ht="19.5" customHeight="1">
      <c r="A795" s="38"/>
      <c r="B795" s="83" t="s">
        <v>1</v>
      </c>
      <c r="C795" s="83"/>
      <c r="D795" s="83"/>
      <c r="E795" s="83"/>
      <c r="F795" s="83"/>
      <c r="G795" s="83"/>
      <c r="H795" s="261"/>
      <c r="I795" s="24">
        <v>0</v>
      </c>
      <c r="J795" s="24"/>
      <c r="K795" s="24">
        <v>0</v>
      </c>
      <c r="L795" s="41"/>
    </row>
    <row r="796" spans="1:12" s="42" customFormat="1" ht="15.75" customHeight="1" hidden="1">
      <c r="A796" s="67"/>
      <c r="B796" s="57" t="s">
        <v>746</v>
      </c>
      <c r="C796" s="57"/>
      <c r="D796" s="212"/>
      <c r="E796" s="212"/>
      <c r="F796" s="212"/>
      <c r="G796" s="212"/>
      <c r="H796" s="57"/>
      <c r="I796" s="36"/>
      <c r="J796" s="36"/>
      <c r="K796" s="36"/>
      <c r="L796" s="41"/>
    </row>
    <row r="797" spans="1:12" s="42" customFormat="1" ht="15.75" customHeight="1" hidden="1">
      <c r="A797" s="67"/>
      <c r="B797" s="57" t="s">
        <v>710</v>
      </c>
      <c r="C797" s="57"/>
      <c r="D797" s="212"/>
      <c r="E797" s="212"/>
      <c r="F797" s="212"/>
      <c r="G797" s="212"/>
      <c r="H797" s="57"/>
      <c r="I797" s="95"/>
      <c r="J797" s="95"/>
      <c r="K797" s="95"/>
      <c r="L797" s="41"/>
    </row>
    <row r="798" spans="1:12" s="42" customFormat="1" ht="35.25" customHeight="1">
      <c r="A798" s="38"/>
      <c r="B798" s="723" t="s">
        <v>747</v>
      </c>
      <c r="C798" s="723"/>
      <c r="D798" s="723"/>
      <c r="E798" s="723"/>
      <c r="F798" s="222"/>
      <c r="G798" s="222"/>
      <c r="H798" s="261"/>
      <c r="I798" s="24">
        <f>I794+I795</f>
        <v>-394862854</v>
      </c>
      <c r="J798" s="24"/>
      <c r="K798" s="24">
        <f>K794+K795</f>
        <v>69354849.85</v>
      </c>
      <c r="L798" s="270">
        <f>I620/10000</f>
        <v>0</v>
      </c>
    </row>
    <row r="799" spans="1:12" s="42" customFormat="1" ht="15.75" customHeight="1">
      <c r="A799" s="78"/>
      <c r="B799" s="44" t="s">
        <v>2</v>
      </c>
      <c r="C799" s="44"/>
      <c r="D799" s="82"/>
      <c r="E799" s="82"/>
      <c r="F799" s="82"/>
      <c r="G799" s="82"/>
      <c r="H799" s="79"/>
      <c r="I799" s="36">
        <v>5395985</v>
      </c>
      <c r="J799" s="36"/>
      <c r="K799" s="3">
        <v>3449850</v>
      </c>
      <c r="L799" s="41">
        <f>(K639*6+1946135*4)/6</f>
        <v>4747273.333333333</v>
      </c>
    </row>
    <row r="800" spans="1:11" s="81" customFormat="1" ht="15.75" customHeight="1" thickBot="1">
      <c r="A800" s="78"/>
      <c r="B800" s="83" t="s">
        <v>53</v>
      </c>
      <c r="C800" s="83"/>
      <c r="D800" s="83"/>
      <c r="E800" s="83"/>
      <c r="F800" s="83"/>
      <c r="G800" s="83"/>
      <c r="H800" s="79"/>
      <c r="I800" s="101">
        <f>I798/I799</f>
        <v>-73.17715931382315</v>
      </c>
      <c r="J800" s="24"/>
      <c r="K800" s="101">
        <f>K798/K799</f>
        <v>20.103729104163946</v>
      </c>
    </row>
    <row r="801" spans="1:12" s="42" customFormat="1" ht="30" customHeight="1" hidden="1">
      <c r="A801" s="122" t="s">
        <v>748</v>
      </c>
      <c r="B801" s="39"/>
      <c r="C801" s="39"/>
      <c r="D801" s="39"/>
      <c r="E801" s="39"/>
      <c r="F801" s="39"/>
      <c r="G801" s="39"/>
      <c r="H801" s="39"/>
      <c r="I801" s="40"/>
      <c r="J801" s="40"/>
      <c r="K801" s="40"/>
      <c r="L801" s="41"/>
    </row>
    <row r="802" spans="1:12" s="42" customFormat="1" ht="34.5" customHeight="1" hidden="1">
      <c r="A802" s="38" t="s">
        <v>749</v>
      </c>
      <c r="B802" s="726" t="s">
        <v>750</v>
      </c>
      <c r="C802" s="726"/>
      <c r="D802" s="726"/>
      <c r="E802" s="726"/>
      <c r="F802" s="726"/>
      <c r="G802" s="726"/>
      <c r="H802" s="726"/>
      <c r="I802" s="726"/>
      <c r="J802" s="726"/>
      <c r="K802" s="726"/>
      <c r="L802" s="41"/>
    </row>
    <row r="803" spans="1:12" s="42" customFormat="1" ht="34.5" customHeight="1" hidden="1">
      <c r="A803" s="55"/>
      <c r="B803" s="720" t="s">
        <v>751</v>
      </c>
      <c r="C803" s="720"/>
      <c r="D803" s="720"/>
      <c r="E803" s="720"/>
      <c r="F803" s="720"/>
      <c r="G803" s="720"/>
      <c r="H803" s="720"/>
      <c r="I803" s="720"/>
      <c r="J803" s="720"/>
      <c r="K803" s="720"/>
      <c r="L803" s="41"/>
    </row>
    <row r="804" spans="1:12" s="42" customFormat="1" ht="19.5" customHeight="1" hidden="1">
      <c r="A804" s="67"/>
      <c r="B804" s="720" t="s">
        <v>752</v>
      </c>
      <c r="C804" s="720"/>
      <c r="D804" s="720"/>
      <c r="E804" s="720"/>
      <c r="F804" s="720"/>
      <c r="G804" s="720"/>
      <c r="H804" s="720"/>
      <c r="I804" s="720"/>
      <c r="J804" s="720"/>
      <c r="K804" s="720"/>
      <c r="L804" s="41"/>
    </row>
    <row r="805" spans="1:12" s="42" customFormat="1" ht="48" customHeight="1" hidden="1">
      <c r="A805" s="55"/>
      <c r="B805" s="720" t="s">
        <v>753</v>
      </c>
      <c r="C805" s="720"/>
      <c r="D805" s="720"/>
      <c r="E805" s="720"/>
      <c r="F805" s="720"/>
      <c r="G805" s="720"/>
      <c r="H805" s="720"/>
      <c r="I805" s="720"/>
      <c r="J805" s="720"/>
      <c r="K805" s="720"/>
      <c r="L805" s="41"/>
    </row>
    <row r="806" spans="1:12" s="42" customFormat="1" ht="30" customHeight="1" thickTop="1">
      <c r="A806" s="122" t="s">
        <v>754</v>
      </c>
      <c r="B806" s="39"/>
      <c r="C806" s="39"/>
      <c r="D806" s="39"/>
      <c r="E806" s="39"/>
      <c r="F806" s="39"/>
      <c r="G806" s="39"/>
      <c r="H806" s="39"/>
      <c r="I806" s="40"/>
      <c r="J806" s="40"/>
      <c r="K806" s="40"/>
      <c r="L806" s="41"/>
    </row>
    <row r="807" spans="1:12" s="42" customFormat="1" ht="25.5" customHeight="1" hidden="1">
      <c r="A807" s="54" t="s">
        <v>108</v>
      </c>
      <c r="B807" s="39" t="s">
        <v>755</v>
      </c>
      <c r="C807" s="44"/>
      <c r="D807" s="44"/>
      <c r="E807" s="44"/>
      <c r="F807" s="44"/>
      <c r="G807" s="44"/>
      <c r="H807" s="44"/>
      <c r="I807" s="45"/>
      <c r="J807" s="45"/>
      <c r="K807" s="45"/>
      <c r="L807" s="41"/>
    </row>
    <row r="808" spans="1:12" s="42" customFormat="1" ht="25.5" customHeight="1" hidden="1">
      <c r="A808" s="54" t="s">
        <v>119</v>
      </c>
      <c r="B808" s="122" t="s">
        <v>756</v>
      </c>
      <c r="C808" s="44"/>
      <c r="D808" s="107"/>
      <c r="E808" s="44"/>
      <c r="F808" s="44"/>
      <c r="G808" s="44"/>
      <c r="H808" s="44"/>
      <c r="I808" s="45"/>
      <c r="J808" s="45"/>
      <c r="K808" s="45"/>
      <c r="L808" s="41"/>
    </row>
    <row r="809" spans="1:12" s="42" customFormat="1" ht="25.5" customHeight="1">
      <c r="A809" s="54" t="s">
        <v>108</v>
      </c>
      <c r="B809" s="122" t="s">
        <v>757</v>
      </c>
      <c r="C809" s="107"/>
      <c r="D809" s="107"/>
      <c r="E809" s="107"/>
      <c r="F809" s="107"/>
      <c r="G809" s="107"/>
      <c r="H809" s="107"/>
      <c r="I809" s="45"/>
      <c r="J809" s="45"/>
      <c r="K809" s="45"/>
      <c r="L809" s="41"/>
    </row>
    <row r="810" spans="1:11" s="41" customFormat="1" ht="33" customHeight="1">
      <c r="A810" s="78"/>
      <c r="B810" s="271" t="s">
        <v>3</v>
      </c>
      <c r="C810" s="272"/>
      <c r="D810" s="180"/>
      <c r="E810" s="220" t="s">
        <v>758</v>
      </c>
      <c r="F810" s="180"/>
      <c r="G810" s="220" t="s">
        <v>759</v>
      </c>
      <c r="H810" s="86"/>
      <c r="I810" s="244" t="s">
        <v>760</v>
      </c>
      <c r="J810" s="147"/>
      <c r="K810" s="244" t="s">
        <v>761</v>
      </c>
    </row>
    <row r="811" spans="1:12" s="42" customFormat="1" ht="19.5" customHeight="1">
      <c r="A811" s="78"/>
      <c r="B811" s="42" t="s">
        <v>762</v>
      </c>
      <c r="C811" s="86"/>
      <c r="D811" s="180"/>
      <c r="E811" s="277" t="s">
        <v>763</v>
      </c>
      <c r="F811" s="180"/>
      <c r="G811" s="277" t="s">
        <v>764</v>
      </c>
      <c r="H811" s="86"/>
      <c r="I811" s="268">
        <f>G461-K461</f>
        <v>0</v>
      </c>
      <c r="J811" s="565"/>
      <c r="K811" s="268">
        <f>G461</f>
        <v>53856893442</v>
      </c>
      <c r="L811" s="273"/>
    </row>
    <row r="812" spans="1:12" s="42" customFormat="1" ht="19.5" customHeight="1">
      <c r="A812" s="78"/>
      <c r="B812" s="42" t="s">
        <v>765</v>
      </c>
      <c r="C812" s="86"/>
      <c r="D812" s="180"/>
      <c r="E812" s="277"/>
      <c r="F812" s="180"/>
      <c r="G812" s="277"/>
      <c r="I812" s="268"/>
      <c r="K812" s="22"/>
      <c r="L812" s="273"/>
    </row>
    <row r="813" spans="1:12" s="42" customFormat="1" ht="19.5" customHeight="1">
      <c r="A813" s="78"/>
      <c r="B813" s="42" t="s">
        <v>766</v>
      </c>
      <c r="C813" s="86"/>
      <c r="D813" s="183"/>
      <c r="E813" s="277" t="s">
        <v>767</v>
      </c>
      <c r="F813" s="183"/>
      <c r="G813" s="277" t="s">
        <v>764</v>
      </c>
      <c r="I813" s="268">
        <v>0</v>
      </c>
      <c r="J813" s="36"/>
      <c r="K813" s="268">
        <f>'[1]CDKT '!I46</f>
        <v>14260484215</v>
      </c>
      <c r="L813" s="41"/>
    </row>
    <row r="814" spans="1:12" s="42" customFormat="1" ht="19.5" customHeight="1">
      <c r="A814" s="78"/>
      <c r="C814" s="86"/>
      <c r="D814" s="183"/>
      <c r="E814" s="277"/>
      <c r="F814" s="183"/>
      <c r="G814" s="277" t="s">
        <v>768</v>
      </c>
      <c r="H814" s="86"/>
      <c r="I814" s="268">
        <v>0</v>
      </c>
      <c r="J814" s="36"/>
      <c r="K814" s="93">
        <v>3294524774</v>
      </c>
      <c r="L814" s="41"/>
    </row>
    <row r="815" spans="1:12" s="42" customFormat="1" ht="15" hidden="1">
      <c r="A815" s="78"/>
      <c r="C815" s="86"/>
      <c r="D815" s="183"/>
      <c r="E815" s="634"/>
      <c r="F815" s="183"/>
      <c r="G815" s="277" t="s">
        <v>87</v>
      </c>
      <c r="H815" s="86"/>
      <c r="I815" s="268"/>
      <c r="J815" s="36"/>
      <c r="K815" s="657"/>
      <c r="L815" s="41"/>
    </row>
    <row r="816" spans="1:12" s="42" customFormat="1" ht="15">
      <c r="A816" s="78"/>
      <c r="B816" s="42" t="s">
        <v>769</v>
      </c>
      <c r="C816" s="86"/>
      <c r="D816" s="183"/>
      <c r="E816" s="634" t="s">
        <v>763</v>
      </c>
      <c r="F816" s="183"/>
      <c r="G816" s="277" t="s">
        <v>1237</v>
      </c>
      <c r="H816" s="86"/>
      <c r="I816" s="268"/>
      <c r="J816" s="36"/>
      <c r="K816" s="268">
        <v>2413960187</v>
      </c>
      <c r="L816" s="41"/>
    </row>
    <row r="817" spans="1:12" s="42" customFormat="1" ht="18" customHeight="1" thickBot="1">
      <c r="A817" s="78"/>
      <c r="B817" s="274"/>
      <c r="C817" s="275"/>
      <c r="D817" s="276"/>
      <c r="E817" s="635"/>
      <c r="F817" s="276"/>
      <c r="G817" s="635" t="s">
        <v>764</v>
      </c>
      <c r="H817" s="275"/>
      <c r="I817" s="636">
        <f>G460-K460</f>
        <v>0</v>
      </c>
      <c r="J817" s="637"/>
      <c r="K817" s="636">
        <f>G460</f>
        <v>4000000000</v>
      </c>
      <c r="L817" s="41"/>
    </row>
    <row r="818" spans="1:12" s="42" customFormat="1" ht="24.75" customHeight="1" hidden="1">
      <c r="A818" s="54" t="s">
        <v>129</v>
      </c>
      <c r="B818" s="64" t="s">
        <v>770</v>
      </c>
      <c r="C818" s="183"/>
      <c r="D818" s="183"/>
      <c r="E818" s="86"/>
      <c r="F818" s="183"/>
      <c r="G818" s="183"/>
      <c r="H818" s="86"/>
      <c r="I818" s="45"/>
      <c r="J818" s="45"/>
      <c r="K818" s="45"/>
      <c r="L818" s="41"/>
    </row>
    <row r="819" spans="1:12" s="42" customFormat="1" ht="47.25" customHeight="1" hidden="1">
      <c r="A819" s="78"/>
      <c r="B819" s="720" t="s">
        <v>771</v>
      </c>
      <c r="C819" s="720"/>
      <c r="D819" s="720"/>
      <c r="E819" s="720"/>
      <c r="F819" s="720"/>
      <c r="G819" s="720"/>
      <c r="H819" s="720"/>
      <c r="I819" s="720"/>
      <c r="J819" s="720"/>
      <c r="K819" s="720"/>
      <c r="L819" s="41"/>
    </row>
    <row r="820" spans="1:12" s="42" customFormat="1" ht="45" customHeight="1" hidden="1">
      <c r="A820" s="78"/>
      <c r="B820" s="720" t="s">
        <v>772</v>
      </c>
      <c r="C820" s="720"/>
      <c r="D820" s="720"/>
      <c r="E820" s="720"/>
      <c r="F820" s="720"/>
      <c r="G820" s="720"/>
      <c r="H820" s="720"/>
      <c r="I820" s="720"/>
      <c r="J820" s="720"/>
      <c r="K820" s="720"/>
      <c r="L820" s="41" t="s">
        <v>773</v>
      </c>
    </row>
    <row r="821" spans="1:12" s="42" customFormat="1" ht="15.75" customHeight="1" hidden="1">
      <c r="A821" s="78"/>
      <c r="B821" s="86"/>
      <c r="C821" s="183"/>
      <c r="D821" s="183"/>
      <c r="E821" s="86"/>
      <c r="F821" s="183"/>
      <c r="G821" s="277" t="s">
        <v>774</v>
      </c>
      <c r="H821" s="183"/>
      <c r="I821" s="277" t="s">
        <v>775</v>
      </c>
      <c r="J821" s="138"/>
      <c r="K821" s="277" t="s">
        <v>776</v>
      </c>
      <c r="L821" s="41"/>
    </row>
    <row r="822" spans="1:12" s="42" customFormat="1" ht="15.75" customHeight="1" hidden="1">
      <c r="A822" s="78"/>
      <c r="B822" s="278" t="s">
        <v>777</v>
      </c>
      <c r="C822" s="183"/>
      <c r="D822" s="183"/>
      <c r="E822" s="86"/>
      <c r="F822" s="183"/>
      <c r="G822" s="183"/>
      <c r="H822" s="86"/>
      <c r="I822" s="45"/>
      <c r="J822" s="45"/>
      <c r="K822" s="45"/>
      <c r="L822" s="41"/>
    </row>
    <row r="823" spans="1:12" s="42" customFormat="1" ht="15.75" customHeight="1" hidden="1">
      <c r="A823" s="78"/>
      <c r="B823" s="42" t="s">
        <v>80</v>
      </c>
      <c r="C823" s="183"/>
      <c r="D823" s="183"/>
      <c r="E823" s="86"/>
      <c r="F823" s="183"/>
      <c r="G823" s="183"/>
      <c r="H823" s="86"/>
      <c r="I823" s="45"/>
      <c r="J823" s="45"/>
      <c r="K823" s="45">
        <f>G823-I823</f>
        <v>0</v>
      </c>
      <c r="L823" s="41"/>
    </row>
    <row r="824" spans="1:12" s="42" customFormat="1" ht="15.75" customHeight="1" hidden="1">
      <c r="A824" s="78"/>
      <c r="B824" s="86"/>
      <c r="C824" s="183"/>
      <c r="D824" s="183"/>
      <c r="E824" s="86"/>
      <c r="F824" s="183"/>
      <c r="G824" s="183"/>
      <c r="H824" s="86"/>
      <c r="I824" s="45"/>
      <c r="J824" s="45"/>
      <c r="K824" s="45"/>
      <c r="L824" s="41"/>
    </row>
    <row r="825" spans="1:12" s="42" customFormat="1" ht="15.75" customHeight="1" hidden="1">
      <c r="A825" s="78"/>
      <c r="B825" s="278" t="s">
        <v>778</v>
      </c>
      <c r="E825" s="86"/>
      <c r="F825" s="183"/>
      <c r="G825" s="183"/>
      <c r="H825" s="86"/>
      <c r="I825" s="45"/>
      <c r="J825" s="45"/>
      <c r="K825" s="45"/>
      <c r="L825" s="41"/>
    </row>
    <row r="826" spans="1:12" s="42" customFormat="1" ht="15.75" customHeight="1" hidden="1">
      <c r="A826" s="78"/>
      <c r="B826" s="42" t="s">
        <v>779</v>
      </c>
      <c r="E826" s="86"/>
      <c r="F826" s="183"/>
      <c r="G826" s="183"/>
      <c r="H826" s="86"/>
      <c r="I826" s="45"/>
      <c r="J826" s="45"/>
      <c r="K826" s="45">
        <f>G826-I826</f>
        <v>0</v>
      </c>
      <c r="L826" s="41"/>
    </row>
    <row r="827" spans="1:12" s="42" customFormat="1" ht="15.75" customHeight="1" hidden="1">
      <c r="A827" s="78"/>
      <c r="B827" s="42" t="s">
        <v>780</v>
      </c>
      <c r="E827" s="86"/>
      <c r="F827" s="183"/>
      <c r="G827" s="183"/>
      <c r="H827" s="86"/>
      <c r="I827" s="45"/>
      <c r="J827" s="45"/>
      <c r="K827" s="45">
        <f>G827-I827</f>
        <v>0</v>
      </c>
      <c r="L827" s="41"/>
    </row>
    <row r="828" spans="1:12" s="42" customFormat="1" ht="28.5" customHeight="1" hidden="1">
      <c r="A828" s="78"/>
      <c r="B828" s="721" t="s">
        <v>781</v>
      </c>
      <c r="C828" s="721"/>
      <c r="D828" s="721"/>
      <c r="E828" s="86"/>
      <c r="F828" s="183"/>
      <c r="G828" s="183">
        <f>G826-G827</f>
        <v>0</v>
      </c>
      <c r="H828" s="86"/>
      <c r="I828" s="45">
        <f>I826-I827</f>
        <v>0</v>
      </c>
      <c r="J828" s="45"/>
      <c r="K828" s="45">
        <f>G828-I828</f>
        <v>0</v>
      </c>
      <c r="L828" s="41"/>
    </row>
    <row r="829" spans="1:12" s="42" customFormat="1" ht="15.75" customHeight="1" hidden="1">
      <c r="A829" s="78"/>
      <c r="B829" s="721"/>
      <c r="C829" s="721"/>
      <c r="D829" s="721"/>
      <c r="E829" s="86"/>
      <c r="F829" s="183"/>
      <c r="G829" s="183"/>
      <c r="H829" s="86"/>
      <c r="I829" s="45"/>
      <c r="J829" s="45"/>
      <c r="K829" s="45"/>
      <c r="L829" s="41"/>
    </row>
    <row r="830" spans="1:12" s="42" customFormat="1" ht="24.75" customHeight="1" hidden="1">
      <c r="A830" s="54" t="s">
        <v>131</v>
      </c>
      <c r="B830" s="122" t="s">
        <v>782</v>
      </c>
      <c r="C830" s="107"/>
      <c r="D830" s="107"/>
      <c r="E830" s="107"/>
      <c r="F830" s="107"/>
      <c r="G830" s="107"/>
      <c r="H830" s="107"/>
      <c r="I830" s="45"/>
      <c r="J830" s="45"/>
      <c r="K830" s="45"/>
      <c r="L830" s="41"/>
    </row>
    <row r="831" spans="1:12" s="42" customFormat="1" ht="24.75" customHeight="1" hidden="1">
      <c r="A831" s="54" t="s">
        <v>119</v>
      </c>
      <c r="B831" s="122" t="s">
        <v>783</v>
      </c>
      <c r="C831" s="107"/>
      <c r="D831" s="107"/>
      <c r="E831" s="107"/>
      <c r="F831" s="107"/>
      <c r="G831" s="107"/>
      <c r="H831" s="107"/>
      <c r="I831" s="45"/>
      <c r="J831" s="45"/>
      <c r="K831" s="45"/>
      <c r="L831" s="41"/>
    </row>
    <row r="832" spans="1:12" s="42" customFormat="1" ht="49.5" customHeight="1" hidden="1">
      <c r="A832" s="54"/>
      <c r="B832" s="705" t="s">
        <v>784</v>
      </c>
      <c r="C832" s="705"/>
      <c r="D832" s="705"/>
      <c r="E832" s="705"/>
      <c r="F832" s="705"/>
      <c r="G832" s="705"/>
      <c r="H832" s="705"/>
      <c r="I832" s="705"/>
      <c r="J832" s="705"/>
      <c r="K832" s="705"/>
      <c r="L832" s="41"/>
    </row>
    <row r="833" spans="1:12" s="42" customFormat="1" ht="19.5" customHeight="1" hidden="1">
      <c r="A833" s="54"/>
      <c r="B833" s="122"/>
      <c r="C833" s="42" t="s">
        <v>4</v>
      </c>
      <c r="D833" s="107"/>
      <c r="E833" s="107"/>
      <c r="F833" s="107"/>
      <c r="G833" s="107"/>
      <c r="H833" s="107"/>
      <c r="I833" s="269"/>
      <c r="J833" s="45"/>
      <c r="K833" s="45"/>
      <c r="L833" s="41"/>
    </row>
    <row r="834" spans="1:12" s="42" customFormat="1" ht="19.5" customHeight="1" hidden="1">
      <c r="A834" s="54"/>
      <c r="B834" s="122"/>
      <c r="C834" s="279" t="s">
        <v>5</v>
      </c>
      <c r="D834" s="107"/>
      <c r="E834" s="107"/>
      <c r="F834" s="107"/>
      <c r="G834" s="107"/>
      <c r="H834" s="107"/>
      <c r="I834" s="269"/>
      <c r="J834" s="45"/>
      <c r="K834" s="45"/>
      <c r="L834" s="41"/>
    </row>
    <row r="835" spans="1:12" s="42" customFormat="1" ht="19.5" customHeight="1" hidden="1">
      <c r="A835" s="54"/>
      <c r="B835" s="122"/>
      <c r="C835" s="42" t="s">
        <v>6</v>
      </c>
      <c r="D835" s="107"/>
      <c r="E835" s="107"/>
      <c r="F835" s="107"/>
      <c r="G835" s="107"/>
      <c r="H835" s="107"/>
      <c r="I835" s="269"/>
      <c r="J835" s="45"/>
      <c r="K835" s="45"/>
      <c r="L835" s="41"/>
    </row>
    <row r="836" spans="1:12" s="42" customFormat="1" ht="24.75" customHeight="1" hidden="1">
      <c r="A836" s="54" t="s">
        <v>253</v>
      </c>
      <c r="B836" s="122" t="s">
        <v>785</v>
      </c>
      <c r="C836" s="107"/>
      <c r="D836" s="107"/>
      <c r="E836" s="107"/>
      <c r="F836" s="107"/>
      <c r="G836" s="107"/>
      <c r="H836" s="107"/>
      <c r="I836" s="45"/>
      <c r="J836" s="45"/>
      <c r="K836" s="45"/>
      <c r="L836" s="41"/>
    </row>
    <row r="837" spans="1:12" s="42" customFormat="1" ht="24.75" customHeight="1" hidden="1">
      <c r="A837" s="54" t="s">
        <v>259</v>
      </c>
      <c r="B837" s="122" t="s">
        <v>786</v>
      </c>
      <c r="C837" s="122"/>
      <c r="D837" s="107"/>
      <c r="E837" s="107"/>
      <c r="F837" s="107"/>
      <c r="G837" s="107"/>
      <c r="H837" s="107"/>
      <c r="I837" s="45"/>
      <c r="J837" s="45"/>
      <c r="K837" s="45"/>
      <c r="L837" s="41"/>
    </row>
    <row r="838" spans="1:12" s="42" customFormat="1" ht="24.75" customHeight="1" hidden="1">
      <c r="A838" s="55"/>
      <c r="B838" s="122" t="s">
        <v>787</v>
      </c>
      <c r="C838" s="107"/>
      <c r="D838" s="107"/>
      <c r="E838" s="107"/>
      <c r="F838" s="107"/>
      <c r="G838" s="107"/>
      <c r="H838" s="107"/>
      <c r="I838" s="45"/>
      <c r="J838" s="45"/>
      <c r="K838" s="45"/>
      <c r="L838" s="41"/>
    </row>
    <row r="839" spans="1:12" s="42" customFormat="1" ht="15.75" customHeight="1" hidden="1">
      <c r="A839" s="55"/>
      <c r="B839" s="55" t="s">
        <v>788</v>
      </c>
      <c r="C839" s="107" t="s">
        <v>789</v>
      </c>
      <c r="D839" s="107"/>
      <c r="E839" s="107"/>
      <c r="F839" s="107"/>
      <c r="G839" s="107"/>
      <c r="H839" s="107"/>
      <c r="I839" s="45"/>
      <c r="J839" s="45"/>
      <c r="K839" s="45"/>
      <c r="L839" s="41"/>
    </row>
    <row r="840" spans="1:12" s="42" customFormat="1" ht="15.75" customHeight="1" hidden="1">
      <c r="A840" s="55"/>
      <c r="B840" s="55" t="s">
        <v>790</v>
      </c>
      <c r="C840" s="107" t="s">
        <v>791</v>
      </c>
      <c r="D840" s="107"/>
      <c r="E840" s="107"/>
      <c r="F840" s="107"/>
      <c r="G840" s="107"/>
      <c r="H840" s="107"/>
      <c r="I840" s="45"/>
      <c r="J840" s="45"/>
      <c r="K840" s="45"/>
      <c r="L840" s="41"/>
    </row>
    <row r="841" spans="1:12" s="42" customFormat="1" ht="15.75" customHeight="1" hidden="1">
      <c r="A841" s="55"/>
      <c r="B841" s="55" t="s">
        <v>792</v>
      </c>
      <c r="C841" s="107" t="s">
        <v>793</v>
      </c>
      <c r="D841" s="107"/>
      <c r="E841" s="107"/>
      <c r="F841" s="107"/>
      <c r="G841" s="107"/>
      <c r="H841" s="107"/>
      <c r="I841" s="45"/>
      <c r="J841" s="45"/>
      <c r="K841" s="45"/>
      <c r="L841" s="41"/>
    </row>
    <row r="842" spans="1:12" s="42" customFormat="1" ht="15.75" customHeight="1" hidden="1">
      <c r="A842" s="55"/>
      <c r="B842" s="55" t="s">
        <v>794</v>
      </c>
      <c r="C842" s="107" t="s">
        <v>795</v>
      </c>
      <c r="D842" s="107"/>
      <c r="E842" s="107"/>
      <c r="F842" s="107"/>
      <c r="G842" s="107"/>
      <c r="H842" s="107"/>
      <c r="I842" s="45"/>
      <c r="J842" s="45"/>
      <c r="K842" s="45"/>
      <c r="L842" s="41"/>
    </row>
    <row r="843" spans="1:12" s="42" customFormat="1" ht="15.75" customHeight="1" hidden="1">
      <c r="A843" s="55"/>
      <c r="B843" s="55" t="s">
        <v>796</v>
      </c>
      <c r="C843" s="107" t="s">
        <v>797</v>
      </c>
      <c r="D843" s="146"/>
      <c r="E843" s="146"/>
      <c r="F843" s="146"/>
      <c r="G843" s="146"/>
      <c r="H843" s="146"/>
      <c r="I843" s="146"/>
      <c r="J843" s="146"/>
      <c r="K843" s="146"/>
      <c r="L843" s="41"/>
    </row>
    <row r="844" spans="1:12" s="42" customFormat="1" ht="15.75" customHeight="1" hidden="1">
      <c r="A844" s="55"/>
      <c r="B844" s="55"/>
      <c r="C844" s="107" t="s">
        <v>798</v>
      </c>
      <c r="D844" s="146"/>
      <c r="E844" s="146"/>
      <c r="F844" s="146"/>
      <c r="G844" s="146"/>
      <c r="H844" s="146"/>
      <c r="I844" s="146"/>
      <c r="J844" s="146"/>
      <c r="K844" s="146"/>
      <c r="L844" s="41"/>
    </row>
    <row r="845" spans="1:12" s="42" customFormat="1" ht="15.75" customHeight="1" hidden="1">
      <c r="A845" s="55"/>
      <c r="B845" s="55" t="s">
        <v>799</v>
      </c>
      <c r="C845" s="107" t="s">
        <v>800</v>
      </c>
      <c r="D845" s="107"/>
      <c r="E845" s="107"/>
      <c r="F845" s="107"/>
      <c r="G845" s="107"/>
      <c r="H845" s="107"/>
      <c r="I845" s="45"/>
      <c r="J845" s="45"/>
      <c r="K845" s="45"/>
      <c r="L845" s="134" t="s">
        <v>801</v>
      </c>
    </row>
    <row r="846" spans="1:12" s="42" customFormat="1" ht="15.75" customHeight="1" hidden="1">
      <c r="A846" s="55"/>
      <c r="B846" s="55" t="s">
        <v>802</v>
      </c>
      <c r="C846" s="107" t="s">
        <v>803</v>
      </c>
      <c r="D846" s="107"/>
      <c r="E846" s="107"/>
      <c r="F846" s="107"/>
      <c r="G846" s="107"/>
      <c r="H846" s="107"/>
      <c r="I846" s="45"/>
      <c r="J846" s="45"/>
      <c r="K846" s="45"/>
      <c r="L846" s="134" t="s">
        <v>804</v>
      </c>
    </row>
    <row r="847" spans="1:12" s="42" customFormat="1" ht="15.75" customHeight="1" hidden="1">
      <c r="A847" s="55"/>
      <c r="B847" s="55" t="s">
        <v>805</v>
      </c>
      <c r="C847" s="107" t="s">
        <v>806</v>
      </c>
      <c r="D847" s="107"/>
      <c r="E847" s="107"/>
      <c r="F847" s="107"/>
      <c r="G847" s="107"/>
      <c r="H847" s="107"/>
      <c r="I847" s="45"/>
      <c r="J847" s="45"/>
      <c r="K847" s="45"/>
      <c r="L847" s="134" t="s">
        <v>807</v>
      </c>
    </row>
    <row r="848" spans="1:12" s="42" customFormat="1" ht="15.75" customHeight="1" hidden="1">
      <c r="A848" s="55"/>
      <c r="B848" s="122" t="s">
        <v>808</v>
      </c>
      <c r="C848" s="107"/>
      <c r="D848" s="107"/>
      <c r="E848" s="107"/>
      <c r="F848" s="107"/>
      <c r="G848" s="107"/>
      <c r="H848" s="107"/>
      <c r="I848" s="45"/>
      <c r="J848" s="45"/>
      <c r="K848" s="45"/>
      <c r="L848" s="134" t="s">
        <v>809</v>
      </c>
    </row>
    <row r="849" spans="1:12" s="42" customFormat="1" ht="15.75" customHeight="1" hidden="1">
      <c r="A849" s="55"/>
      <c r="B849" s="122" t="s">
        <v>810</v>
      </c>
      <c r="C849" s="44"/>
      <c r="D849" s="218"/>
      <c r="E849" s="218"/>
      <c r="F849" s="218"/>
      <c r="G849" s="218"/>
      <c r="H849" s="218"/>
      <c r="I849" s="218"/>
      <c r="J849" s="218"/>
      <c r="K849" s="218"/>
      <c r="L849" s="41"/>
    </row>
    <row r="850" spans="1:12" s="42" customFormat="1" ht="15.75" customHeight="1" hidden="1">
      <c r="A850" s="55"/>
      <c r="B850" s="55" t="s">
        <v>788</v>
      </c>
      <c r="C850" s="107" t="s">
        <v>811</v>
      </c>
      <c r="D850" s="107"/>
      <c r="E850" s="107"/>
      <c r="F850" s="107"/>
      <c r="G850" s="107"/>
      <c r="H850" s="107"/>
      <c r="I850" s="45"/>
      <c r="J850" s="45"/>
      <c r="K850" s="45"/>
      <c r="L850" s="41"/>
    </row>
    <row r="851" spans="1:12" s="42" customFormat="1" ht="15.75" customHeight="1" hidden="1">
      <c r="A851" s="55"/>
      <c r="B851" s="55" t="s">
        <v>790</v>
      </c>
      <c r="C851" s="107" t="s">
        <v>812</v>
      </c>
      <c r="D851" s="146"/>
      <c r="E851" s="146"/>
      <c r="F851" s="146"/>
      <c r="G851" s="146"/>
      <c r="H851" s="146"/>
      <c r="I851" s="146"/>
      <c r="J851" s="146"/>
      <c r="K851" s="146"/>
      <c r="L851" s="41"/>
    </row>
    <row r="852" spans="1:12" s="42" customFormat="1" ht="15.75" customHeight="1" hidden="1">
      <c r="A852" s="55"/>
      <c r="B852" s="55"/>
      <c r="C852" s="107" t="s">
        <v>813</v>
      </c>
      <c r="D852" s="146"/>
      <c r="E852" s="146"/>
      <c r="F852" s="146"/>
      <c r="G852" s="146"/>
      <c r="H852" s="146"/>
      <c r="I852" s="146"/>
      <c r="J852" s="146"/>
      <c r="K852" s="146"/>
      <c r="L852" s="41"/>
    </row>
    <row r="853" spans="1:12" s="42" customFormat="1" ht="15.75" customHeight="1" hidden="1">
      <c r="A853" s="55"/>
      <c r="B853" s="55" t="s">
        <v>792</v>
      </c>
      <c r="C853" s="107" t="s">
        <v>800</v>
      </c>
      <c r="D853" s="107"/>
      <c r="E853" s="107"/>
      <c r="F853" s="107"/>
      <c r="G853" s="107"/>
      <c r="H853" s="107"/>
      <c r="I853" s="45"/>
      <c r="J853" s="45"/>
      <c r="K853" s="45"/>
      <c r="L853" s="134" t="s">
        <v>814</v>
      </c>
    </row>
    <row r="854" spans="1:18" s="42" customFormat="1" ht="15.75" customHeight="1" hidden="1">
      <c r="A854" s="55"/>
      <c r="B854" s="55" t="s">
        <v>794</v>
      </c>
      <c r="C854" s="107" t="s">
        <v>803</v>
      </c>
      <c r="D854" s="107"/>
      <c r="E854" s="107"/>
      <c r="F854" s="107"/>
      <c r="G854" s="107"/>
      <c r="H854" s="107"/>
      <c r="I854" s="45"/>
      <c r="J854" s="45"/>
      <c r="K854" s="45"/>
      <c r="L854" s="134" t="s">
        <v>815</v>
      </c>
      <c r="M854" s="134"/>
      <c r="N854" s="134"/>
      <c r="O854" s="134"/>
      <c r="P854" s="134"/>
      <c r="Q854" s="134"/>
      <c r="R854" s="134"/>
    </row>
    <row r="855" spans="1:12" s="42" customFormat="1" ht="15.75" hidden="1" thickTop="1">
      <c r="A855" s="55"/>
      <c r="B855" s="55" t="s">
        <v>796</v>
      </c>
      <c r="C855" s="107" t="s">
        <v>806</v>
      </c>
      <c r="D855" s="44"/>
      <c r="E855" s="44"/>
      <c r="F855" s="44"/>
      <c r="G855" s="44"/>
      <c r="H855" s="44"/>
      <c r="I855" s="45"/>
      <c r="J855" s="45"/>
      <c r="K855" s="45"/>
      <c r="L855" s="134" t="s">
        <v>816</v>
      </c>
    </row>
    <row r="856" spans="1:12" s="42" customFormat="1" ht="25.5" customHeight="1" thickTop="1">
      <c r="A856" s="54" t="s">
        <v>119</v>
      </c>
      <c r="B856" s="122" t="s">
        <v>817</v>
      </c>
      <c r="C856" s="107"/>
      <c r="D856" s="107"/>
      <c r="E856" s="107"/>
      <c r="F856" s="107"/>
      <c r="G856" s="107"/>
      <c r="H856" s="107"/>
      <c r="I856" s="45"/>
      <c r="J856" s="45"/>
      <c r="K856" s="45"/>
      <c r="L856" s="41"/>
    </row>
    <row r="857" spans="1:12" s="42" customFormat="1" ht="44.25" customHeight="1">
      <c r="A857" s="54"/>
      <c r="B857" s="718" t="s">
        <v>818</v>
      </c>
      <c r="C857" s="718"/>
      <c r="D857" s="718"/>
      <c r="E857" s="718"/>
      <c r="F857" s="718"/>
      <c r="G857" s="718"/>
      <c r="H857" s="718"/>
      <c r="I857" s="718"/>
      <c r="J857" s="718"/>
      <c r="K857" s="718"/>
      <c r="L857" s="41"/>
    </row>
    <row r="858" spans="1:12" s="42" customFormat="1" ht="25.5" customHeight="1">
      <c r="A858" s="54"/>
      <c r="B858" s="122"/>
      <c r="C858" s="107"/>
      <c r="D858" s="107"/>
      <c r="E858" s="107"/>
      <c r="F858" s="107"/>
      <c r="G858" s="107"/>
      <c r="H858" s="107"/>
      <c r="I858" s="45"/>
      <c r="J858" s="45"/>
      <c r="K858" s="45"/>
      <c r="L858" s="41"/>
    </row>
    <row r="859" spans="1:12" s="42" customFormat="1" ht="28.5" customHeight="1">
      <c r="A859" s="54" t="s">
        <v>123</v>
      </c>
      <c r="B859" s="39" t="s">
        <v>819</v>
      </c>
      <c r="C859" s="107"/>
      <c r="D859" s="107"/>
      <c r="E859" s="107"/>
      <c r="F859" s="107"/>
      <c r="G859" s="107"/>
      <c r="H859" s="107"/>
      <c r="I859" s="45"/>
      <c r="J859" s="45"/>
      <c r="K859" s="45"/>
      <c r="L859" s="41"/>
    </row>
    <row r="860" spans="1:11" s="42" customFormat="1" ht="12" customHeight="1">
      <c r="A860" s="54"/>
      <c r="B860" s="719"/>
      <c r="C860" s="719"/>
      <c r="D860" s="719"/>
      <c r="E860" s="719"/>
      <c r="F860" s="719"/>
      <c r="G860" s="719"/>
      <c r="H860" s="719"/>
      <c r="I860" s="719"/>
      <c r="J860" s="719"/>
      <c r="K860" s="719"/>
    </row>
    <row r="861" spans="1:12" s="42" customFormat="1" ht="28.5" customHeight="1">
      <c r="A861" s="54" t="s">
        <v>129</v>
      </c>
      <c r="B861" s="39" t="s">
        <v>820</v>
      </c>
      <c r="C861" s="107"/>
      <c r="D861" s="107"/>
      <c r="E861" s="107"/>
      <c r="F861" s="107"/>
      <c r="G861" s="107"/>
      <c r="H861" s="107"/>
      <c r="I861" s="45"/>
      <c r="J861" s="45"/>
      <c r="K861" s="45"/>
      <c r="L861" s="41"/>
    </row>
    <row r="862" spans="1:12" s="42" customFormat="1" ht="21.75" customHeight="1">
      <c r="A862" s="44"/>
      <c r="B862" s="84" t="s">
        <v>821</v>
      </c>
      <c r="C862" s="84"/>
      <c r="D862" s="84"/>
      <c r="E862" s="84"/>
      <c r="F862" s="84"/>
      <c r="G862" s="84"/>
      <c r="H862" s="84"/>
      <c r="I862" s="84"/>
      <c r="J862" s="84"/>
      <c r="K862" s="84"/>
      <c r="L862" s="41"/>
    </row>
    <row r="863" spans="1:12" s="42" customFormat="1" ht="23.25" customHeight="1">
      <c r="A863" s="54"/>
      <c r="B863" s="715" t="s">
        <v>822</v>
      </c>
      <c r="C863" s="715"/>
      <c r="D863" s="715"/>
      <c r="E863" s="715"/>
      <c r="F863" s="715"/>
      <c r="G863" s="715"/>
      <c r="H863" s="715"/>
      <c r="I863" s="715"/>
      <c r="J863" s="715"/>
      <c r="K863" s="715"/>
      <c r="L863" s="41"/>
    </row>
    <row r="864" spans="1:12" s="42" customFormat="1" ht="19.5" customHeight="1">
      <c r="A864" s="54" t="s">
        <v>172</v>
      </c>
      <c r="B864" s="39" t="s">
        <v>823</v>
      </c>
      <c r="C864" s="107"/>
      <c r="D864" s="107"/>
      <c r="E864" s="107"/>
      <c r="F864" s="107"/>
      <c r="G864" s="107"/>
      <c r="H864" s="107"/>
      <c r="I864" s="45"/>
      <c r="J864" s="45"/>
      <c r="K864" s="45"/>
      <c r="L864" s="41"/>
    </row>
    <row r="865" spans="1:12" s="42" customFormat="1" ht="65.25" customHeight="1">
      <c r="A865" s="54"/>
      <c r="B865" s="715" t="s">
        <v>824</v>
      </c>
      <c r="C865" s="715"/>
      <c r="D865" s="715"/>
      <c r="E865" s="715"/>
      <c r="F865" s="715"/>
      <c r="G865" s="715"/>
      <c r="H865" s="715"/>
      <c r="I865" s="715"/>
      <c r="J865" s="715"/>
      <c r="K865" s="715"/>
      <c r="L865" s="41"/>
    </row>
    <row r="866" spans="2:12" s="42" customFormat="1" ht="34.5" customHeight="1">
      <c r="B866" s="705" t="s">
        <v>825</v>
      </c>
      <c r="C866" s="705"/>
      <c r="D866" s="705"/>
      <c r="E866" s="705"/>
      <c r="F866" s="705"/>
      <c r="G866" s="705"/>
      <c r="H866" s="705"/>
      <c r="I866" s="705"/>
      <c r="J866" s="706"/>
      <c r="K866" s="706"/>
      <c r="L866" s="41"/>
    </row>
    <row r="867" spans="1:12" s="42" customFormat="1" ht="45" customHeight="1">
      <c r="A867" s="54"/>
      <c r="B867" s="715" t="s">
        <v>826</v>
      </c>
      <c r="C867" s="715"/>
      <c r="D867" s="715"/>
      <c r="E867" s="715"/>
      <c r="F867" s="715"/>
      <c r="G867" s="715"/>
      <c r="H867" s="715"/>
      <c r="I867" s="715"/>
      <c r="J867" s="715"/>
      <c r="K867" s="715"/>
      <c r="L867" s="41"/>
    </row>
    <row r="868" spans="1:12" s="42" customFormat="1" ht="65.25" customHeight="1">
      <c r="A868" s="54"/>
      <c r="B868" s="715" t="s">
        <v>827</v>
      </c>
      <c r="C868" s="715"/>
      <c r="D868" s="715"/>
      <c r="E868" s="715"/>
      <c r="F868" s="715"/>
      <c r="G868" s="715"/>
      <c r="H868" s="715"/>
      <c r="I868" s="715"/>
      <c r="J868" s="715"/>
      <c r="K868" s="715"/>
      <c r="L868" s="41"/>
    </row>
    <row r="869" spans="1:12" s="69" customFormat="1" ht="19.5" customHeight="1">
      <c r="A869" s="280"/>
      <c r="B869" s="79" t="s">
        <v>828</v>
      </c>
      <c r="C869" s="108"/>
      <c r="D869" s="108"/>
      <c r="E869" s="108"/>
      <c r="F869" s="108"/>
      <c r="G869" s="108"/>
      <c r="H869" s="108"/>
      <c r="I869" s="59"/>
      <c r="J869" s="59"/>
      <c r="K869" s="59"/>
      <c r="L869" s="68"/>
    </row>
    <row r="870" spans="1:12" s="42" customFormat="1" ht="45" customHeight="1">
      <c r="A870" s="54"/>
      <c r="B870" s="715" t="s">
        <v>829</v>
      </c>
      <c r="C870" s="715"/>
      <c r="D870" s="715"/>
      <c r="E870" s="715"/>
      <c r="F870" s="715"/>
      <c r="G870" s="715"/>
      <c r="H870" s="715"/>
      <c r="I870" s="715"/>
      <c r="J870" s="715"/>
      <c r="K870" s="715"/>
      <c r="L870" s="41"/>
    </row>
    <row r="871" spans="2:12" s="42" customFormat="1" ht="34.5" customHeight="1">
      <c r="B871" s="705" t="s">
        <v>830</v>
      </c>
      <c r="C871" s="705"/>
      <c r="D871" s="705"/>
      <c r="E871" s="705"/>
      <c r="F871" s="705"/>
      <c r="G871" s="705"/>
      <c r="H871" s="705"/>
      <c r="I871" s="705"/>
      <c r="J871" s="706"/>
      <c r="K871" s="706"/>
      <c r="L871" s="41"/>
    </row>
    <row r="872" spans="1:12" s="42" customFormat="1" ht="15" customHeight="1">
      <c r="A872" s="44"/>
      <c r="B872" s="118" t="s">
        <v>831</v>
      </c>
      <c r="C872" s="84"/>
      <c r="D872" s="84"/>
      <c r="E872" s="84"/>
      <c r="F872" s="84"/>
      <c r="G872" s="84"/>
      <c r="H872" s="84"/>
      <c r="I872" s="84"/>
      <c r="J872" s="84"/>
      <c r="K872" s="84"/>
      <c r="L872" s="41"/>
    </row>
    <row r="873" spans="1:12" s="42" customFormat="1" ht="15" customHeight="1" hidden="1">
      <c r="A873" s="44"/>
      <c r="B873" s="281" t="s">
        <v>832</v>
      </c>
      <c r="C873" s="84"/>
      <c r="D873" s="84"/>
      <c r="E873" s="84"/>
      <c r="F873" s="84"/>
      <c r="G873" s="84"/>
      <c r="H873" s="84"/>
      <c r="I873" s="84"/>
      <c r="J873" s="84"/>
      <c r="K873" s="84"/>
      <c r="L873" s="41"/>
    </row>
    <row r="874" spans="1:12" s="42" customFormat="1" ht="33.75" customHeight="1">
      <c r="A874" s="47"/>
      <c r="B874" s="705" t="s">
        <v>833</v>
      </c>
      <c r="C874" s="705"/>
      <c r="D874" s="705"/>
      <c r="E874" s="705"/>
      <c r="F874" s="705"/>
      <c r="G874" s="705"/>
      <c r="H874" s="705"/>
      <c r="I874" s="705"/>
      <c r="J874" s="706"/>
      <c r="K874" s="706"/>
      <c r="L874" s="41"/>
    </row>
    <row r="875" spans="1:12" s="42" customFormat="1" ht="33.75" customHeight="1">
      <c r="A875" s="47"/>
      <c r="B875" s="705" t="s">
        <v>834</v>
      </c>
      <c r="C875" s="705"/>
      <c r="D875" s="705"/>
      <c r="E875" s="705"/>
      <c r="F875" s="705"/>
      <c r="G875" s="705"/>
      <c r="H875" s="705"/>
      <c r="I875" s="705"/>
      <c r="J875" s="706"/>
      <c r="K875" s="706"/>
      <c r="L875" s="41"/>
    </row>
    <row r="876" spans="2:12" s="42" customFormat="1" ht="33" customHeight="1">
      <c r="B876" s="2"/>
      <c r="C876" s="2"/>
      <c r="D876" s="2"/>
      <c r="E876" s="2"/>
      <c r="F876" s="282"/>
      <c r="G876" s="282"/>
      <c r="H876" s="2"/>
      <c r="I876" s="283" t="s">
        <v>835</v>
      </c>
      <c r="J876" s="284"/>
      <c r="K876" s="283" t="s">
        <v>836</v>
      </c>
      <c r="L876" s="41"/>
    </row>
    <row r="877" spans="2:12" s="42" customFormat="1" ht="27.75" customHeight="1">
      <c r="B877" s="716" t="s">
        <v>1238</v>
      </c>
      <c r="C877" s="716"/>
      <c r="D877" s="716"/>
      <c r="E877" s="716"/>
      <c r="F877" s="2"/>
      <c r="G877" s="2"/>
      <c r="H877" s="2"/>
      <c r="J877" s="2"/>
      <c r="L877" s="41"/>
    </row>
    <row r="878" spans="2:12" s="42" customFormat="1" ht="15" customHeight="1">
      <c r="B878" s="2"/>
      <c r="C878" s="2" t="s">
        <v>837</v>
      </c>
      <c r="D878" s="2"/>
      <c r="E878" s="2"/>
      <c r="F878" s="2"/>
      <c r="G878" s="2"/>
      <c r="H878" s="2"/>
      <c r="I878" s="285">
        <v>-300</v>
      </c>
      <c r="J878" s="2"/>
      <c r="K878" s="36">
        <f>('[1]cctc'!E21-'[1]cctc'!E12-'[1]cctc'!E14)*3%</f>
        <v>867613041.3</v>
      </c>
      <c r="L878" s="41"/>
    </row>
    <row r="879" spans="2:12" s="42" customFormat="1" ht="15" customHeight="1" thickBot="1">
      <c r="B879" s="2"/>
      <c r="C879" s="2" t="s">
        <v>837</v>
      </c>
      <c r="D879" s="2"/>
      <c r="E879" s="2"/>
      <c r="F879" s="2"/>
      <c r="G879" s="2"/>
      <c r="H879" s="2"/>
      <c r="I879" s="286" t="s">
        <v>838</v>
      </c>
      <c r="J879" s="2"/>
      <c r="K879" s="265">
        <f>-K878</f>
        <v>-867613041.3</v>
      </c>
      <c r="L879" s="41"/>
    </row>
    <row r="880" spans="2:12" s="42" customFormat="1" ht="15" customHeight="1" hidden="1">
      <c r="B880" s="287" t="s">
        <v>839</v>
      </c>
      <c r="C880" s="287"/>
      <c r="D880" s="287"/>
      <c r="E880" s="287"/>
      <c r="I880" s="288"/>
      <c r="J880" s="288"/>
      <c r="K880" s="288"/>
      <c r="L880" s="41"/>
    </row>
    <row r="881" spans="2:12" s="42" customFormat="1" ht="31.5" customHeight="1" hidden="1">
      <c r="B881" s="717" t="s">
        <v>840</v>
      </c>
      <c r="C881" s="717"/>
      <c r="D881" s="717"/>
      <c r="E881" s="717"/>
      <c r="I881" s="288"/>
      <c r="J881" s="288"/>
      <c r="K881" s="288"/>
      <c r="L881" s="41"/>
    </row>
    <row r="882" spans="2:12" s="42" customFormat="1" ht="15" customHeight="1" hidden="1">
      <c r="B882" s="42" t="s">
        <v>837</v>
      </c>
      <c r="I882" s="290">
        <v>-300</v>
      </c>
      <c r="J882" s="288"/>
      <c r="K882" s="288"/>
      <c r="L882" s="41"/>
    </row>
    <row r="883" spans="2:12" s="42" customFormat="1" ht="15" customHeight="1" hidden="1">
      <c r="B883" s="287" t="s">
        <v>841</v>
      </c>
      <c r="C883" s="287"/>
      <c r="D883" s="287"/>
      <c r="E883" s="287"/>
      <c r="I883" s="288"/>
      <c r="J883" s="288"/>
      <c r="K883" s="288"/>
      <c r="L883" s="41"/>
    </row>
    <row r="884" spans="9:12" s="42" customFormat="1" ht="15" customHeight="1" hidden="1">
      <c r="I884" s="288"/>
      <c r="J884" s="288"/>
      <c r="K884" s="288"/>
      <c r="L884" s="41"/>
    </row>
    <row r="885" spans="2:12" s="42" customFormat="1" ht="48" customHeight="1" thickTop="1">
      <c r="B885" s="705" t="s">
        <v>842</v>
      </c>
      <c r="C885" s="705"/>
      <c r="D885" s="705"/>
      <c r="E885" s="705"/>
      <c r="F885" s="705"/>
      <c r="G885" s="705"/>
      <c r="H885" s="705"/>
      <c r="I885" s="705"/>
      <c r="J885" s="706"/>
      <c r="K885" s="706"/>
      <c r="L885" s="41"/>
    </row>
    <row r="886" spans="1:12" s="42" customFormat="1" ht="15" customHeight="1">
      <c r="A886" s="47"/>
      <c r="B886" s="118" t="s">
        <v>843</v>
      </c>
      <c r="C886" s="47"/>
      <c r="D886" s="47"/>
      <c r="E886" s="47"/>
      <c r="F886" s="47"/>
      <c r="G886" s="47"/>
      <c r="H886" s="47"/>
      <c r="I886" s="47"/>
      <c r="J886" s="291"/>
      <c r="K886" s="291"/>
      <c r="L886" s="41"/>
    </row>
    <row r="887" spans="1:12" s="42" customFormat="1" ht="51.75" customHeight="1">
      <c r="A887" s="47"/>
      <c r="B887" s="705" t="s">
        <v>844</v>
      </c>
      <c r="C887" s="705"/>
      <c r="D887" s="705"/>
      <c r="E887" s="705"/>
      <c r="F887" s="705"/>
      <c r="G887" s="705"/>
      <c r="H887" s="705"/>
      <c r="I887" s="705"/>
      <c r="J887" s="706"/>
      <c r="K887" s="706"/>
      <c r="L887" s="41"/>
    </row>
    <row r="888" spans="1:12" s="42" customFormat="1" ht="34.5" customHeight="1">
      <c r="A888" s="47"/>
      <c r="B888" s="705" t="s">
        <v>845</v>
      </c>
      <c r="C888" s="705"/>
      <c r="D888" s="705"/>
      <c r="E888" s="705"/>
      <c r="F888" s="705"/>
      <c r="G888" s="705"/>
      <c r="H888" s="705"/>
      <c r="I888" s="705"/>
      <c r="J888" s="706"/>
      <c r="K888" s="706"/>
      <c r="L888" s="41"/>
    </row>
    <row r="889" spans="1:12" s="42" customFormat="1" ht="15" customHeight="1">
      <c r="A889" s="47"/>
      <c r="B889" s="118" t="s">
        <v>846</v>
      </c>
      <c r="C889" s="47"/>
      <c r="D889" s="47"/>
      <c r="E889" s="47"/>
      <c r="F889" s="47"/>
      <c r="G889" s="47"/>
      <c r="H889" s="47"/>
      <c r="I889" s="47"/>
      <c r="J889" s="47"/>
      <c r="K889" s="47"/>
      <c r="L889" s="41"/>
    </row>
    <row r="890" spans="1:12" s="42" customFormat="1" ht="21" customHeight="1" hidden="1">
      <c r="A890" s="47"/>
      <c r="B890" s="705" t="s">
        <v>847</v>
      </c>
      <c r="C890" s="705"/>
      <c r="D890" s="705"/>
      <c r="E890" s="705"/>
      <c r="F890" s="705"/>
      <c r="G890" s="705"/>
      <c r="H890" s="705"/>
      <c r="I890" s="705"/>
      <c r="J890" s="706"/>
      <c r="K890" s="706"/>
      <c r="L890" s="41"/>
    </row>
    <row r="891" spans="1:12" s="42" customFormat="1" ht="34.5" customHeight="1">
      <c r="A891" s="47"/>
      <c r="B891" s="705" t="s">
        <v>848</v>
      </c>
      <c r="C891" s="705"/>
      <c r="D891" s="705"/>
      <c r="E891" s="705"/>
      <c r="F891" s="705"/>
      <c r="G891" s="705"/>
      <c r="H891" s="705"/>
      <c r="I891" s="705"/>
      <c r="J891" s="706"/>
      <c r="K891" s="706"/>
      <c r="L891" s="41"/>
    </row>
    <row r="892" spans="1:12" s="42" customFormat="1" ht="15" customHeight="1" hidden="1">
      <c r="A892" s="44"/>
      <c r="B892" s="84" t="s">
        <v>849</v>
      </c>
      <c r="C892" s="84"/>
      <c r="D892" s="84"/>
      <c r="E892" s="84"/>
      <c r="F892" s="84"/>
      <c r="G892" s="84"/>
      <c r="H892" s="84"/>
      <c r="I892" s="84"/>
      <c r="J892" s="84"/>
      <c r="K892" s="84"/>
      <c r="L892" s="41"/>
    </row>
    <row r="893" spans="1:12" s="42" customFormat="1" ht="34.5" customHeight="1" hidden="1">
      <c r="A893" s="47"/>
      <c r="B893" s="705" t="s">
        <v>850</v>
      </c>
      <c r="C893" s="705"/>
      <c r="D893" s="705"/>
      <c r="E893" s="705"/>
      <c r="F893" s="705"/>
      <c r="G893" s="705"/>
      <c r="H893" s="705"/>
      <c r="I893" s="705"/>
      <c r="J893" s="706"/>
      <c r="K893" s="706"/>
      <c r="L893" s="41"/>
    </row>
    <row r="894" spans="1:12" s="42" customFormat="1" ht="65.25" customHeight="1" hidden="1">
      <c r="A894" s="54"/>
      <c r="B894" s="715" t="s">
        <v>851</v>
      </c>
      <c r="C894" s="715"/>
      <c r="D894" s="715"/>
      <c r="E894" s="715"/>
      <c r="F894" s="715"/>
      <c r="G894" s="715"/>
      <c r="H894" s="715"/>
      <c r="I894" s="715"/>
      <c r="J894" s="715"/>
      <c r="K894" s="715"/>
      <c r="L894" s="41"/>
    </row>
    <row r="895" spans="1:12" s="42" customFormat="1" ht="15" customHeight="1" hidden="1">
      <c r="A895" s="47"/>
      <c r="B895" s="47"/>
      <c r="C895" s="47"/>
      <c r="D895" s="47"/>
      <c r="E895" s="47"/>
      <c r="F895" s="47"/>
      <c r="G895" s="47"/>
      <c r="H895" s="47"/>
      <c r="I895" s="47"/>
      <c r="J895" s="47"/>
      <c r="K895" s="292" t="s">
        <v>837</v>
      </c>
      <c r="L895" s="41"/>
    </row>
    <row r="896" spans="1:12" s="42" customFormat="1" ht="15" customHeight="1" hidden="1">
      <c r="A896" s="47"/>
      <c r="B896" s="47"/>
      <c r="C896" s="47"/>
      <c r="D896" s="47"/>
      <c r="E896" s="293"/>
      <c r="F896" s="47"/>
      <c r="G896" s="293" t="s">
        <v>852</v>
      </c>
      <c r="H896" s="47"/>
      <c r="I896" s="293" t="s">
        <v>853</v>
      </c>
      <c r="J896" s="47"/>
      <c r="K896" s="293" t="s">
        <v>836</v>
      </c>
      <c r="L896" s="41"/>
    </row>
    <row r="897" spans="1:12" s="42" customFormat="1" ht="15" customHeight="1" hidden="1">
      <c r="A897" s="47"/>
      <c r="B897" s="47"/>
      <c r="C897" s="47"/>
      <c r="D897" s="47"/>
      <c r="E897" s="47"/>
      <c r="F897" s="47"/>
      <c r="G897" s="47"/>
      <c r="H897" s="47"/>
      <c r="I897" s="47"/>
      <c r="J897" s="47"/>
      <c r="K897" s="47"/>
      <c r="L897" s="41"/>
    </row>
    <row r="898" spans="1:12" s="42" customFormat="1" ht="15" customHeight="1" hidden="1">
      <c r="A898" s="47"/>
      <c r="B898" s="47" t="s">
        <v>567</v>
      </c>
      <c r="C898" s="47"/>
      <c r="D898" s="47"/>
      <c r="E898" s="294"/>
      <c r="F898" s="277"/>
      <c r="G898" s="294" t="s">
        <v>854</v>
      </c>
      <c r="H898" s="47"/>
      <c r="I898" s="294" t="s">
        <v>854</v>
      </c>
      <c r="J898" s="47"/>
      <c r="K898" s="47"/>
      <c r="L898" s="41"/>
    </row>
    <row r="899" spans="1:12" s="42" customFormat="1" ht="15" customHeight="1" hidden="1">
      <c r="A899" s="47"/>
      <c r="B899" s="47"/>
      <c r="C899" s="47"/>
      <c r="D899" s="47"/>
      <c r="E899" s="294"/>
      <c r="F899" s="277"/>
      <c r="G899" s="294" t="s">
        <v>855</v>
      </c>
      <c r="H899" s="47"/>
      <c r="I899" s="294" t="s">
        <v>855</v>
      </c>
      <c r="J899" s="47"/>
      <c r="K899" s="47"/>
      <c r="L899" s="41"/>
    </row>
    <row r="900" spans="1:12" s="42" customFormat="1" ht="15" customHeight="1" hidden="1">
      <c r="A900" s="47"/>
      <c r="B900" s="47" t="s">
        <v>856</v>
      </c>
      <c r="C900" s="47"/>
      <c r="D900" s="47"/>
      <c r="E900" s="294"/>
      <c r="F900" s="277"/>
      <c r="G900" s="294" t="s">
        <v>854</v>
      </c>
      <c r="H900" s="47"/>
      <c r="I900" s="294" t="s">
        <v>854</v>
      </c>
      <c r="J900" s="47"/>
      <c r="K900" s="47"/>
      <c r="L900" s="41"/>
    </row>
    <row r="901" spans="1:12" s="42" customFormat="1" ht="15" customHeight="1" hidden="1">
      <c r="A901" s="47"/>
      <c r="B901" s="47"/>
      <c r="C901" s="47"/>
      <c r="D901" s="47"/>
      <c r="E901" s="294"/>
      <c r="F901" s="277"/>
      <c r="G901" s="294" t="s">
        <v>855</v>
      </c>
      <c r="H901" s="47"/>
      <c r="I901" s="294" t="s">
        <v>855</v>
      </c>
      <c r="J901" s="47"/>
      <c r="K901" s="47"/>
      <c r="L901" s="41"/>
    </row>
    <row r="902" spans="1:12" s="69" customFormat="1" ht="19.5" customHeight="1">
      <c r="A902" s="280"/>
      <c r="B902" s="79" t="s">
        <v>857</v>
      </c>
      <c r="C902" s="108"/>
      <c r="D902" s="108"/>
      <c r="E902" s="108"/>
      <c r="F902" s="108"/>
      <c r="G902" s="108"/>
      <c r="H902" s="108"/>
      <c r="I902" s="59"/>
      <c r="J902" s="59"/>
      <c r="K902" s="59"/>
      <c r="L902" s="68"/>
    </row>
    <row r="903" spans="1:11" ht="34.5" customHeight="1">
      <c r="A903" s="47"/>
      <c r="B903" s="705" t="s">
        <v>858</v>
      </c>
      <c r="C903" s="705"/>
      <c r="D903" s="705"/>
      <c r="E903" s="705"/>
      <c r="F903" s="705"/>
      <c r="G903" s="705"/>
      <c r="H903" s="705"/>
      <c r="I903" s="705"/>
      <c r="J903" s="706"/>
      <c r="K903" s="706"/>
    </row>
    <row r="904" spans="1:11" ht="68.25" customHeight="1" hidden="1">
      <c r="A904" s="47"/>
      <c r="B904" s="705" t="s">
        <v>859</v>
      </c>
      <c r="C904" s="705"/>
      <c r="D904" s="705"/>
      <c r="E904" s="705"/>
      <c r="F904" s="705"/>
      <c r="G904" s="705"/>
      <c r="H904" s="705"/>
      <c r="I904" s="705"/>
      <c r="J904" s="706"/>
      <c r="K904" s="706"/>
    </row>
    <row r="905" spans="1:11" ht="78.75" customHeight="1" hidden="1">
      <c r="A905" s="47"/>
      <c r="B905" s="705" t="s">
        <v>860</v>
      </c>
      <c r="C905" s="705"/>
      <c r="D905" s="705"/>
      <c r="E905" s="705"/>
      <c r="F905" s="705"/>
      <c r="G905" s="705"/>
      <c r="H905" s="705"/>
      <c r="I905" s="705"/>
      <c r="J905" s="706"/>
      <c r="K905" s="706"/>
    </row>
    <row r="906" spans="1:12" s="69" customFormat="1" ht="19.5" customHeight="1">
      <c r="A906" s="280" t="s">
        <v>189</v>
      </c>
      <c r="B906" s="79" t="s">
        <v>861</v>
      </c>
      <c r="C906" s="108"/>
      <c r="D906" s="108"/>
      <c r="E906" s="108"/>
      <c r="F906" s="108"/>
      <c r="G906" s="108"/>
      <c r="H906" s="108"/>
      <c r="I906" s="59"/>
      <c r="J906" s="59"/>
      <c r="K906" s="59"/>
      <c r="L906" s="68"/>
    </row>
    <row r="907" spans="1:11" ht="63.75" customHeight="1">
      <c r="A907" s="47"/>
      <c r="B907" s="705" t="s">
        <v>862</v>
      </c>
      <c r="C907" s="705"/>
      <c r="D907" s="705"/>
      <c r="E907" s="705"/>
      <c r="F907" s="705"/>
      <c r="G907" s="705"/>
      <c r="H907" s="705"/>
      <c r="I907" s="705"/>
      <c r="J907" s="706"/>
      <c r="K907" s="706"/>
    </row>
    <row r="908" spans="1:12" s="42" customFormat="1" ht="15" customHeight="1">
      <c r="A908" s="47"/>
      <c r="B908" s="118" t="s">
        <v>61</v>
      </c>
      <c r="C908" s="47"/>
      <c r="D908" s="47"/>
      <c r="E908" s="47"/>
      <c r="F908" s="47"/>
      <c r="G908" s="47"/>
      <c r="H908" s="47"/>
      <c r="I908" s="47"/>
      <c r="J908" s="47"/>
      <c r="K908" s="47"/>
      <c r="L908" s="41"/>
    </row>
    <row r="909" spans="1:11" ht="45" customHeight="1">
      <c r="A909" s="47"/>
      <c r="B909" s="705" t="s">
        <v>863</v>
      </c>
      <c r="C909" s="705"/>
      <c r="D909" s="705"/>
      <c r="E909" s="705"/>
      <c r="F909" s="705"/>
      <c r="G909" s="705"/>
      <c r="H909" s="705"/>
      <c r="I909" s="705"/>
      <c r="J909" s="706"/>
      <c r="K909" s="706"/>
    </row>
    <row r="910" spans="1:12" s="42" customFormat="1" ht="15" customHeight="1">
      <c r="A910" s="47"/>
      <c r="B910" s="118" t="s">
        <v>388</v>
      </c>
      <c r="C910" s="47"/>
      <c r="D910" s="47"/>
      <c r="E910" s="47"/>
      <c r="F910" s="47"/>
      <c r="G910" s="47"/>
      <c r="H910" s="47"/>
      <c r="I910" s="47"/>
      <c r="J910" s="47"/>
      <c r="K910" s="47"/>
      <c r="L910" s="41"/>
    </row>
    <row r="911" spans="1:11" ht="34.5" customHeight="1">
      <c r="A911" s="47"/>
      <c r="B911" s="705" t="s">
        <v>864</v>
      </c>
      <c r="C911" s="705"/>
      <c r="D911" s="705"/>
      <c r="E911" s="705"/>
      <c r="F911" s="705"/>
      <c r="G911" s="705"/>
      <c r="H911" s="705"/>
      <c r="I911" s="705"/>
      <c r="J911" s="706"/>
      <c r="K911" s="706"/>
    </row>
    <row r="912" spans="1:12" s="42" customFormat="1" ht="15" customHeight="1" hidden="1">
      <c r="A912" s="47"/>
      <c r="B912" s="118"/>
      <c r="C912" s="47"/>
      <c r="D912" s="47"/>
      <c r="E912" s="47"/>
      <c r="F912" s="47"/>
      <c r="G912" s="47"/>
      <c r="H912" s="47"/>
      <c r="I912" s="47"/>
      <c r="J912" s="47"/>
      <c r="K912" s="47"/>
      <c r="L912" s="41"/>
    </row>
    <row r="913" spans="1:12" s="42" customFormat="1" ht="15" customHeight="1" hidden="1">
      <c r="A913" s="47"/>
      <c r="B913" s="712" t="s">
        <v>865</v>
      </c>
      <c r="C913" s="712"/>
      <c r="D913" s="712"/>
      <c r="E913" s="712"/>
      <c r="F913" s="712"/>
      <c r="G913" s="712"/>
      <c r="H913" s="712"/>
      <c r="I913" s="712"/>
      <c r="J913" s="713"/>
      <c r="K913" s="713"/>
      <c r="L913" s="41"/>
    </row>
    <row r="914" spans="1:12" s="42" customFormat="1" ht="15" customHeight="1" hidden="1">
      <c r="A914" s="47"/>
      <c r="B914" s="295"/>
      <c r="C914" s="295"/>
      <c r="D914" s="295"/>
      <c r="E914" s="295"/>
      <c r="F914" s="295"/>
      <c r="G914" s="295"/>
      <c r="H914" s="295"/>
      <c r="I914" s="295"/>
      <c r="J914" s="295"/>
      <c r="K914" s="296" t="s">
        <v>837</v>
      </c>
      <c r="L914" s="41"/>
    </row>
    <row r="915" spans="1:12" s="42" customFormat="1" ht="15" customHeight="1" hidden="1">
      <c r="A915" s="47"/>
      <c r="B915" s="297"/>
      <c r="C915" s="297"/>
      <c r="D915" s="297"/>
      <c r="E915" s="297"/>
      <c r="F915" s="298"/>
      <c r="G915" s="714" t="s">
        <v>866</v>
      </c>
      <c r="H915" s="714"/>
      <c r="I915" s="714"/>
      <c r="J915" s="714"/>
      <c r="K915" s="714"/>
      <c r="L915" s="41"/>
    </row>
    <row r="916" spans="1:12" s="42" customFormat="1" ht="15" customHeight="1" hidden="1">
      <c r="A916" s="47"/>
      <c r="B916" s="297"/>
      <c r="C916" s="297" t="s">
        <v>37</v>
      </c>
      <c r="D916" s="297"/>
      <c r="E916" s="299" t="s">
        <v>867</v>
      </c>
      <c r="F916" s="300" t="s">
        <v>868</v>
      </c>
      <c r="G916" s="299" t="s">
        <v>869</v>
      </c>
      <c r="H916" s="301"/>
      <c r="I916" s="301" t="s">
        <v>870</v>
      </c>
      <c r="J916" s="301"/>
      <c r="K916" s="301" t="s">
        <v>871</v>
      </c>
      <c r="L916" s="41"/>
    </row>
    <row r="917" spans="1:12" s="42" customFormat="1" ht="15" customHeight="1" hidden="1">
      <c r="A917" s="47"/>
      <c r="B917" s="297" t="s">
        <v>872</v>
      </c>
      <c r="C917" s="297"/>
      <c r="D917" s="297"/>
      <c r="E917" s="297"/>
      <c r="F917" s="297"/>
      <c r="G917" s="297"/>
      <c r="H917" s="297"/>
      <c r="I917" s="297"/>
      <c r="J917" s="297"/>
      <c r="K917" s="297"/>
      <c r="L917" s="41"/>
    </row>
    <row r="918" spans="1:12" s="42" customFormat="1" ht="15" customHeight="1" hidden="1">
      <c r="A918" s="47"/>
      <c r="B918" s="297" t="s">
        <v>873</v>
      </c>
      <c r="C918" s="297"/>
      <c r="D918" s="297"/>
      <c r="E918" s="297"/>
      <c r="F918" s="297"/>
      <c r="G918" s="297"/>
      <c r="H918" s="297"/>
      <c r="I918" s="297"/>
      <c r="J918" s="297"/>
      <c r="K918" s="297"/>
      <c r="L918" s="41"/>
    </row>
    <row r="919" spans="1:12" s="69" customFormat="1" ht="19.5" customHeight="1">
      <c r="A919" s="280" t="s">
        <v>208</v>
      </c>
      <c r="B919" s="79" t="s">
        <v>874</v>
      </c>
      <c r="C919" s="108"/>
      <c r="D919" s="108"/>
      <c r="E919" s="108"/>
      <c r="F919" s="108"/>
      <c r="G919" s="108"/>
      <c r="H919" s="108"/>
      <c r="I919" s="59"/>
      <c r="J919" s="59"/>
      <c r="K919" s="59"/>
      <c r="L919" s="68"/>
    </row>
    <row r="920" spans="1:11" ht="50.25" customHeight="1">
      <c r="A920" s="47"/>
      <c r="B920" s="705" t="s">
        <v>875</v>
      </c>
      <c r="C920" s="705"/>
      <c r="D920" s="705"/>
      <c r="E920" s="705"/>
      <c r="F920" s="705"/>
      <c r="G920" s="705"/>
      <c r="H920" s="705"/>
      <c r="I920" s="705"/>
      <c r="J920" s="706"/>
      <c r="K920" s="706"/>
    </row>
    <row r="921" spans="1:11" ht="50.25" customHeight="1">
      <c r="A921" s="47"/>
      <c r="B921" s="705" t="s">
        <v>876</v>
      </c>
      <c r="C921" s="705"/>
      <c r="D921" s="705"/>
      <c r="E921" s="705"/>
      <c r="F921" s="705"/>
      <c r="G921" s="705"/>
      <c r="H921" s="705"/>
      <c r="I921" s="705"/>
      <c r="J921" s="706"/>
      <c r="K921" s="706"/>
    </row>
    <row r="922" spans="1:11" ht="33.75" customHeight="1">
      <c r="A922" s="47"/>
      <c r="B922" s="705" t="s">
        <v>877</v>
      </c>
      <c r="C922" s="705"/>
      <c r="D922" s="705"/>
      <c r="E922" s="705"/>
      <c r="F922" s="705"/>
      <c r="G922" s="705"/>
      <c r="H922" s="705"/>
      <c r="I922" s="705"/>
      <c r="J922" s="706"/>
      <c r="K922" s="706"/>
    </row>
    <row r="923" spans="1:12" s="42" customFormat="1" ht="15" customHeight="1">
      <c r="A923" s="47"/>
      <c r="B923" s="47"/>
      <c r="C923" s="47"/>
      <c r="D923" s="47"/>
      <c r="E923" s="47"/>
      <c r="F923" s="47"/>
      <c r="G923" s="47"/>
      <c r="H923" s="47"/>
      <c r="I923" s="292"/>
      <c r="J923" s="47"/>
      <c r="K923" s="292" t="s">
        <v>837</v>
      </c>
      <c r="L923" s="41"/>
    </row>
    <row r="924" spans="1:12" s="42" customFormat="1" ht="15.75" customHeight="1">
      <c r="A924" s="47"/>
      <c r="B924" s="709" t="s">
        <v>1239</v>
      </c>
      <c r="C924" s="709"/>
      <c r="D924" s="302"/>
      <c r="E924" s="303" t="s">
        <v>572</v>
      </c>
      <c r="F924" s="304"/>
      <c r="G924" s="303" t="s">
        <v>878</v>
      </c>
      <c r="H924" s="304"/>
      <c r="I924" s="303" t="s">
        <v>574</v>
      </c>
      <c r="J924" s="214"/>
      <c r="K924" s="303" t="s">
        <v>37</v>
      </c>
      <c r="L924" s="41"/>
    </row>
    <row r="925" spans="1:12" s="42" customFormat="1" ht="15.75" customHeight="1">
      <c r="A925" s="47"/>
      <c r="B925" s="47" t="s">
        <v>879</v>
      </c>
      <c r="C925" s="47"/>
      <c r="D925" s="214"/>
      <c r="E925" s="22">
        <v>44908353252</v>
      </c>
      <c r="F925" s="47"/>
      <c r="G925" s="549">
        <v>2541148681</v>
      </c>
      <c r="H925" s="305"/>
      <c r="I925" s="305">
        <v>0</v>
      </c>
      <c r="J925" s="47"/>
      <c r="K925" s="22">
        <f>SUM(E925:I925)</f>
        <v>47449501933</v>
      </c>
      <c r="L925" s="41"/>
    </row>
    <row r="926" spans="1:12" s="42" customFormat="1" ht="15.75" customHeight="1">
      <c r="A926" s="47"/>
      <c r="B926" s="47" t="s">
        <v>880</v>
      </c>
      <c r="C926" s="47"/>
      <c r="D926" s="214"/>
      <c r="E926" s="22">
        <v>9929892700</v>
      </c>
      <c r="F926" s="47"/>
      <c r="G926" s="305">
        <v>0</v>
      </c>
      <c r="H926" s="305"/>
      <c r="I926" s="305">
        <v>0</v>
      </c>
      <c r="J926" s="47"/>
      <c r="K926" s="22">
        <f>SUM(E926:I926)</f>
        <v>9929892700</v>
      </c>
      <c r="L926" s="41"/>
    </row>
    <row r="927" spans="1:12" s="42" customFormat="1" ht="15.75" customHeight="1" hidden="1">
      <c r="A927" s="47"/>
      <c r="B927" s="47" t="s">
        <v>881</v>
      </c>
      <c r="C927" s="47"/>
      <c r="D927" s="214"/>
      <c r="E927" s="22"/>
      <c r="F927" s="47"/>
      <c r="G927" s="47"/>
      <c r="H927" s="47"/>
      <c r="I927" s="47"/>
      <c r="J927" s="47"/>
      <c r="K927" s="22">
        <f>SUM(E927:I927)</f>
        <v>0</v>
      </c>
      <c r="L927" s="41"/>
    </row>
    <row r="928" spans="1:12" s="42" customFormat="1" ht="15.75" customHeight="1" hidden="1">
      <c r="A928" s="47"/>
      <c r="B928" s="47" t="s">
        <v>882</v>
      </c>
      <c r="C928" s="47"/>
      <c r="D928" s="214"/>
      <c r="E928" s="22"/>
      <c r="F928" s="47"/>
      <c r="G928" s="22"/>
      <c r="H928" s="47"/>
      <c r="I928" s="47"/>
      <c r="J928" s="47"/>
      <c r="K928" s="22">
        <f>SUM(E928:I928)</f>
        <v>0</v>
      </c>
      <c r="L928" s="41"/>
    </row>
    <row r="929" spans="1:12" s="42" customFormat="1" ht="15.75" customHeight="1" hidden="1">
      <c r="A929" s="47"/>
      <c r="B929" s="47" t="s">
        <v>883</v>
      </c>
      <c r="C929" s="47"/>
      <c r="D929" s="214"/>
      <c r="E929" s="22"/>
      <c r="F929" s="47"/>
      <c r="G929" s="22"/>
      <c r="H929" s="47"/>
      <c r="I929" s="47"/>
      <c r="J929" s="47"/>
      <c r="K929" s="22">
        <f>SUM(E929:I929)</f>
        <v>0</v>
      </c>
      <c r="L929" s="41"/>
    </row>
    <row r="930" spans="1:12" s="42" customFormat="1" ht="15.75" customHeight="1" thickBot="1">
      <c r="A930" s="306"/>
      <c r="B930" s="289"/>
      <c r="C930" s="289" t="s">
        <v>28</v>
      </c>
      <c r="D930" s="307"/>
      <c r="E930" s="308">
        <f aca="true" t="shared" si="7" ref="E930:K930">SUM(E925:E929)</f>
        <v>54838245952</v>
      </c>
      <c r="F930" s="308">
        <f t="shared" si="7"/>
        <v>0</v>
      </c>
      <c r="G930" s="308">
        <f t="shared" si="7"/>
        <v>2541148681</v>
      </c>
      <c r="H930" s="308">
        <f t="shared" si="7"/>
        <v>0</v>
      </c>
      <c r="I930" s="308">
        <f t="shared" si="7"/>
        <v>0</v>
      </c>
      <c r="J930" s="308">
        <f t="shared" si="7"/>
        <v>0</v>
      </c>
      <c r="K930" s="308">
        <f t="shared" si="7"/>
        <v>57379394633</v>
      </c>
      <c r="L930" s="100">
        <f>K930-'[1]cctc'!E26</f>
        <v>2851050537</v>
      </c>
    </row>
    <row r="931" spans="1:11" s="41" customFormat="1" ht="15.75" customHeight="1" hidden="1">
      <c r="A931" s="47"/>
      <c r="B931" s="710" t="s">
        <v>872</v>
      </c>
      <c r="C931" s="711"/>
      <c r="D931" s="711"/>
      <c r="E931" s="47"/>
      <c r="F931" s="47"/>
      <c r="G931" s="47"/>
      <c r="H931" s="47"/>
      <c r="I931" s="47"/>
      <c r="J931" s="47"/>
      <c r="K931" s="47"/>
    </row>
    <row r="932" spans="1:11" ht="19.5" customHeight="1" hidden="1">
      <c r="A932" s="47"/>
      <c r="B932" s="705" t="s">
        <v>884</v>
      </c>
      <c r="C932" s="705"/>
      <c r="D932" s="47"/>
      <c r="E932" s="47"/>
      <c r="F932" s="47"/>
      <c r="G932" s="47"/>
      <c r="H932" s="47"/>
      <c r="I932" s="47"/>
      <c r="J932" s="47"/>
      <c r="K932" s="47"/>
    </row>
    <row r="933" spans="1:11" ht="19.5" customHeight="1" hidden="1">
      <c r="A933" s="47"/>
      <c r="B933" s="47" t="s">
        <v>885</v>
      </c>
      <c r="C933" s="47"/>
      <c r="D933" s="47"/>
      <c r="E933" s="47"/>
      <c r="F933" s="47"/>
      <c r="G933" s="47"/>
      <c r="H933" s="47"/>
      <c r="I933" s="47"/>
      <c r="J933" s="47"/>
      <c r="K933" s="47"/>
    </row>
    <row r="934" spans="1:11" ht="31.5" customHeight="1" hidden="1">
      <c r="A934" s="47"/>
      <c r="B934" s="705" t="s">
        <v>886</v>
      </c>
      <c r="C934" s="705"/>
      <c r="D934" s="47"/>
      <c r="E934" s="47"/>
      <c r="F934" s="47"/>
      <c r="G934" s="47"/>
      <c r="H934" s="47"/>
      <c r="I934" s="47"/>
      <c r="J934" s="47"/>
      <c r="K934" s="47"/>
    </row>
    <row r="935" spans="1:11" ht="19.5" customHeight="1" hidden="1">
      <c r="A935" s="47"/>
      <c r="B935" s="47"/>
      <c r="C935" s="47"/>
      <c r="D935" s="309"/>
      <c r="E935" s="309"/>
      <c r="F935" s="309"/>
      <c r="G935" s="310">
        <f>SUM(G932:G934)</f>
        <v>0</v>
      </c>
      <c r="H935" s="310"/>
      <c r="I935" s="310">
        <f>SUM(I932:I934)</f>
        <v>0</v>
      </c>
      <c r="J935" s="310">
        <f>SUM(J932:J934)</f>
        <v>0</v>
      </c>
      <c r="K935" s="310">
        <f>SUM(K932:K934)</f>
        <v>0</v>
      </c>
    </row>
    <row r="936" spans="1:11" ht="66" customHeight="1" thickTop="1">
      <c r="A936" s="47"/>
      <c r="B936" s="705" t="s">
        <v>887</v>
      </c>
      <c r="C936" s="705"/>
      <c r="D936" s="705"/>
      <c r="E936" s="705"/>
      <c r="F936" s="705"/>
      <c r="G936" s="705"/>
      <c r="H936" s="705"/>
      <c r="I936" s="705"/>
      <c r="J936" s="706"/>
      <c r="K936" s="706"/>
    </row>
    <row r="937" spans="1:11" ht="19.5" customHeight="1">
      <c r="A937" s="47"/>
      <c r="B937" s="306" t="s">
        <v>888</v>
      </c>
      <c r="C937" s="47"/>
      <c r="D937" s="47"/>
      <c r="E937" s="47"/>
      <c r="F937" s="47"/>
      <c r="G937" s="47"/>
      <c r="H937" s="47"/>
      <c r="I937" s="47"/>
      <c r="J937" s="291"/>
      <c r="K937" s="291"/>
    </row>
    <row r="938" spans="1:11" ht="33" customHeight="1" hidden="1">
      <c r="A938" s="47"/>
      <c r="B938" s="705" t="s">
        <v>889</v>
      </c>
      <c r="C938" s="705"/>
      <c r="D938" s="705"/>
      <c r="E938" s="705"/>
      <c r="F938" s="705"/>
      <c r="G938" s="705"/>
      <c r="H938" s="705"/>
      <c r="I938" s="705"/>
      <c r="J938" s="706"/>
      <c r="K938" s="706"/>
    </row>
    <row r="939" spans="1:11" ht="33" customHeight="1">
      <c r="A939" s="47"/>
      <c r="B939" s="705" t="s">
        <v>890</v>
      </c>
      <c r="C939" s="705"/>
      <c r="D939" s="705"/>
      <c r="E939" s="705"/>
      <c r="F939" s="705"/>
      <c r="G939" s="705"/>
      <c r="H939" s="705"/>
      <c r="I939" s="705"/>
      <c r="J939" s="706"/>
      <c r="K939" s="706"/>
    </row>
    <row r="940" spans="1:11" ht="33" customHeight="1">
      <c r="A940" s="47"/>
      <c r="B940" s="705" t="s">
        <v>891</v>
      </c>
      <c r="C940" s="705"/>
      <c r="D940" s="705"/>
      <c r="E940" s="705"/>
      <c r="F940" s="705"/>
      <c r="G940" s="705"/>
      <c r="H940" s="705"/>
      <c r="I940" s="705"/>
      <c r="J940" s="706"/>
      <c r="K940" s="706"/>
    </row>
    <row r="941" spans="1:11" ht="19.5" customHeight="1">
      <c r="A941" s="311" t="s">
        <v>131</v>
      </c>
      <c r="B941" s="306" t="s">
        <v>1255</v>
      </c>
      <c r="C941" s="47"/>
      <c r="D941" s="47"/>
      <c r="E941" s="47"/>
      <c r="F941" s="47"/>
      <c r="G941" s="47"/>
      <c r="H941" s="47"/>
      <c r="I941" s="47"/>
      <c r="J941" s="291"/>
      <c r="K941" s="291"/>
    </row>
    <row r="942" spans="1:11" ht="50.25" customHeight="1">
      <c r="A942" s="47"/>
      <c r="B942" s="705" t="s">
        <v>892</v>
      </c>
      <c r="C942" s="705"/>
      <c r="D942" s="705"/>
      <c r="E942" s="705"/>
      <c r="F942" s="705"/>
      <c r="G942" s="705"/>
      <c r="H942" s="705"/>
      <c r="I942" s="705"/>
      <c r="J942" s="706"/>
      <c r="K942" s="706"/>
    </row>
    <row r="943" spans="1:11" ht="19.5" customHeight="1">
      <c r="A943" s="47"/>
      <c r="B943" s="47" t="s">
        <v>893</v>
      </c>
      <c r="C943" s="47"/>
      <c r="D943" s="214"/>
      <c r="E943" s="22"/>
      <c r="F943" s="47"/>
      <c r="G943" s="47"/>
      <c r="H943" s="47"/>
      <c r="I943" s="47"/>
      <c r="J943" s="47"/>
      <c r="K943" s="22"/>
    </row>
    <row r="944" spans="1:11" ht="50.25" customHeight="1">
      <c r="A944" s="47"/>
      <c r="B944" s="705" t="s">
        <v>894</v>
      </c>
      <c r="C944" s="705"/>
      <c r="D944" s="705"/>
      <c r="E944" s="705"/>
      <c r="F944" s="705"/>
      <c r="G944" s="705"/>
      <c r="H944" s="705"/>
      <c r="I944" s="705"/>
      <c r="J944" s="706"/>
      <c r="K944" s="706"/>
    </row>
    <row r="945" spans="1:11" ht="19.5" customHeight="1" hidden="1">
      <c r="A945" s="47"/>
      <c r="B945" s="47" t="s">
        <v>895</v>
      </c>
      <c r="C945" s="47"/>
      <c r="D945" s="214"/>
      <c r="E945" s="22"/>
      <c r="F945" s="47"/>
      <c r="G945" s="47"/>
      <c r="H945" s="47"/>
      <c r="I945" s="47"/>
      <c r="J945" s="47"/>
      <c r="K945" s="22"/>
    </row>
    <row r="946" spans="1:11" ht="33" customHeight="1" hidden="1">
      <c r="A946" s="47"/>
      <c r="B946" s="705" t="s">
        <v>896</v>
      </c>
      <c r="C946" s="705"/>
      <c r="D946" s="705"/>
      <c r="E946" s="705"/>
      <c r="F946" s="705"/>
      <c r="G946" s="705"/>
      <c r="H946" s="705"/>
      <c r="I946" s="705"/>
      <c r="J946" s="706"/>
      <c r="K946" s="706"/>
    </row>
    <row r="947" spans="1:11" ht="45" customHeight="1" hidden="1">
      <c r="A947" s="47"/>
      <c r="B947" s="705" t="s">
        <v>897</v>
      </c>
      <c r="C947" s="705"/>
      <c r="D947" s="705"/>
      <c r="E947" s="705"/>
      <c r="F947" s="705"/>
      <c r="G947" s="705"/>
      <c r="H947" s="705"/>
      <c r="I947" s="705"/>
      <c r="J947" s="706"/>
      <c r="K947" s="706"/>
    </row>
    <row r="948" spans="1:11" ht="19.5" customHeight="1" hidden="1">
      <c r="A948" s="47"/>
      <c r="B948" s="47" t="s">
        <v>898</v>
      </c>
      <c r="C948" s="47"/>
      <c r="D948" s="214"/>
      <c r="E948" s="22"/>
      <c r="F948" s="47"/>
      <c r="G948" s="47"/>
      <c r="H948" s="47"/>
      <c r="I948" s="47"/>
      <c r="J948" s="47"/>
      <c r="K948" s="22"/>
    </row>
    <row r="949" spans="1:11" ht="33" customHeight="1" hidden="1">
      <c r="A949" s="47"/>
      <c r="B949" s="705" t="s">
        <v>899</v>
      </c>
      <c r="C949" s="705"/>
      <c r="D949" s="705"/>
      <c r="E949" s="705"/>
      <c r="F949" s="705"/>
      <c r="G949" s="705"/>
      <c r="H949" s="705"/>
      <c r="I949" s="705"/>
      <c r="J949" s="706"/>
      <c r="K949" s="706"/>
    </row>
    <row r="950" spans="1:11" ht="20.25" customHeight="1" hidden="1">
      <c r="A950" s="47"/>
      <c r="B950" s="47" t="s">
        <v>900</v>
      </c>
      <c r="C950" s="47"/>
      <c r="D950" s="214"/>
      <c r="E950" s="22"/>
      <c r="F950" s="47"/>
      <c r="G950" s="47"/>
      <c r="H950" s="47"/>
      <c r="I950" s="47"/>
      <c r="J950" s="47"/>
      <c r="K950" s="22"/>
    </row>
    <row r="951" spans="1:11" ht="60.75" customHeight="1">
      <c r="A951" s="47"/>
      <c r="B951" s="705" t="s">
        <v>901</v>
      </c>
      <c r="C951" s="705"/>
      <c r="D951" s="705"/>
      <c r="E951" s="705"/>
      <c r="F951" s="705"/>
      <c r="G951" s="705"/>
      <c r="H951" s="705"/>
      <c r="I951" s="705"/>
      <c r="J951" s="706"/>
      <c r="K951" s="706"/>
    </row>
    <row r="952" spans="1:11" ht="19.5" customHeight="1">
      <c r="A952" s="314"/>
      <c r="B952" s="315"/>
      <c r="C952" s="316"/>
      <c r="D952" s="317"/>
      <c r="E952" s="318"/>
      <c r="F952" s="319"/>
      <c r="G952" s="707" t="s">
        <v>1177</v>
      </c>
      <c r="H952" s="707"/>
      <c r="I952" s="707"/>
      <c r="J952" s="707"/>
      <c r="K952" s="707"/>
    </row>
    <row r="953" spans="1:11" ht="19.5" customHeight="1">
      <c r="A953" s="314"/>
      <c r="B953" s="708" t="s">
        <v>1209</v>
      </c>
      <c r="C953" s="708"/>
      <c r="D953" s="647"/>
      <c r="E953" s="708" t="s">
        <v>1210</v>
      </c>
      <c r="F953" s="708"/>
      <c r="G953" s="708"/>
      <c r="H953" s="459"/>
      <c r="I953" s="694" t="s">
        <v>975</v>
      </c>
      <c r="J953" s="694"/>
      <c r="K953" s="694"/>
    </row>
    <row r="954" spans="1:11" ht="19.5" customHeight="1">
      <c r="A954" s="314"/>
      <c r="B954" s="320"/>
      <c r="D954" s="314"/>
      <c r="E954" s="648"/>
      <c r="F954" s="314"/>
      <c r="G954" s="478"/>
      <c r="H954" s="478"/>
      <c r="I954" s="478"/>
      <c r="J954" s="106"/>
      <c r="K954" s="106"/>
    </row>
    <row r="955" spans="1:11" ht="19.5" customHeight="1">
      <c r="A955" s="314"/>
      <c r="B955" s="320"/>
      <c r="D955" s="314"/>
      <c r="E955" s="648"/>
      <c r="F955" s="314"/>
      <c r="G955" s="478"/>
      <c r="H955" s="478"/>
      <c r="I955" s="478"/>
      <c r="J955" s="106"/>
      <c r="K955" s="106"/>
    </row>
    <row r="956" spans="1:11" ht="19.5" customHeight="1">
      <c r="A956" s="314"/>
      <c r="B956" s="320"/>
      <c r="D956" s="314"/>
      <c r="E956" s="648"/>
      <c r="F956" s="314"/>
      <c r="G956" s="478"/>
      <c r="H956" s="478"/>
      <c r="I956" s="478"/>
      <c r="J956" s="106"/>
      <c r="K956" s="106"/>
    </row>
    <row r="957" spans="1:11" ht="19.5" customHeight="1">
      <c r="A957" s="42"/>
      <c r="B957" s="693" t="s">
        <v>1211</v>
      </c>
      <c r="C957" s="693"/>
      <c r="D957" s="311"/>
      <c r="E957" s="693" t="s">
        <v>1212</v>
      </c>
      <c r="F957" s="693"/>
      <c r="G957" s="693"/>
      <c r="H957" s="306"/>
      <c r="I957" s="693" t="s">
        <v>976</v>
      </c>
      <c r="J957" s="693"/>
      <c r="K957" s="693"/>
    </row>
    <row r="958" spans="3:11" ht="19.5" customHeight="1">
      <c r="C958" s="321"/>
      <c r="D958" s="321"/>
      <c r="E958" s="321"/>
      <c r="F958" s="321"/>
      <c r="G958" s="321"/>
      <c r="H958" s="321"/>
      <c r="I958" s="106"/>
      <c r="J958" s="106"/>
      <c r="K958" s="106"/>
    </row>
  </sheetData>
  <sheetProtection/>
  <mergeCells count="244">
    <mergeCell ref="B6:K6"/>
    <mergeCell ref="B9:K9"/>
    <mergeCell ref="B11:K11"/>
    <mergeCell ref="B13:K13"/>
    <mergeCell ref="C16:K16"/>
    <mergeCell ref="C17:K17"/>
    <mergeCell ref="C18:K18"/>
    <mergeCell ref="C21:K21"/>
    <mergeCell ref="C22:K22"/>
    <mergeCell ref="C23:K23"/>
    <mergeCell ref="C25:K25"/>
    <mergeCell ref="B27:K27"/>
    <mergeCell ref="B30:K30"/>
    <mergeCell ref="B32:K32"/>
    <mergeCell ref="B41:K41"/>
    <mergeCell ref="B43:K43"/>
    <mergeCell ref="B44:K44"/>
    <mergeCell ref="B49:K49"/>
    <mergeCell ref="B52:K52"/>
    <mergeCell ref="N52:U52"/>
    <mergeCell ref="B55:K55"/>
    <mergeCell ref="B58:K58"/>
    <mergeCell ref="B61:K61"/>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12:K112"/>
    <mergeCell ref="B113:K113"/>
    <mergeCell ref="B115:K115"/>
    <mergeCell ref="B116:K116"/>
    <mergeCell ref="B117:K117"/>
    <mergeCell ref="B118:K118"/>
    <mergeCell ref="B119:K119"/>
    <mergeCell ref="B120:K120"/>
    <mergeCell ref="B121:K121"/>
    <mergeCell ref="B128:K128"/>
    <mergeCell ref="B129:K129"/>
    <mergeCell ref="B130:K130"/>
    <mergeCell ref="B131:K131"/>
    <mergeCell ref="B132:K132"/>
    <mergeCell ref="B134:K134"/>
    <mergeCell ref="B135:K135"/>
    <mergeCell ref="B136:K136"/>
    <mergeCell ref="B138:K138"/>
    <mergeCell ref="B139:K139"/>
    <mergeCell ref="B141:K141"/>
    <mergeCell ref="B142:K142"/>
    <mergeCell ref="B143:K143"/>
    <mergeCell ref="B145:K145"/>
    <mergeCell ref="B147:K147"/>
    <mergeCell ref="B148:K148"/>
    <mergeCell ref="B151:K151"/>
    <mergeCell ref="B152:K152"/>
    <mergeCell ref="B153:K153"/>
    <mergeCell ref="B156:K156"/>
    <mergeCell ref="B157:K157"/>
    <mergeCell ref="B159:K159"/>
    <mergeCell ref="B161:K161"/>
    <mergeCell ref="B163:K163"/>
    <mergeCell ref="B164:K164"/>
    <mergeCell ref="B168:K168"/>
    <mergeCell ref="B171:K171"/>
    <mergeCell ref="B172:K172"/>
    <mergeCell ref="B174:K174"/>
    <mergeCell ref="B175:K175"/>
    <mergeCell ref="B176:K176"/>
    <mergeCell ref="B177:K177"/>
    <mergeCell ref="B178:K178"/>
    <mergeCell ref="B179:K179"/>
    <mergeCell ref="B181:K181"/>
    <mergeCell ref="B182:K182"/>
    <mergeCell ref="B183:K183"/>
    <mergeCell ref="B184:K184"/>
    <mergeCell ref="B185:K185"/>
    <mergeCell ref="B186:K186"/>
    <mergeCell ref="B188:K188"/>
    <mergeCell ref="B189:K189"/>
    <mergeCell ref="B191:K191"/>
    <mergeCell ref="B192:K192"/>
    <mergeCell ref="B193:K193"/>
    <mergeCell ref="B194:K194"/>
    <mergeCell ref="B195:K195"/>
    <mergeCell ref="B196:K196"/>
    <mergeCell ref="B197:K197"/>
    <mergeCell ref="B198:K198"/>
    <mergeCell ref="B199:K199"/>
    <mergeCell ref="B201:K201"/>
    <mergeCell ref="B202:K202"/>
    <mergeCell ref="B203:K203"/>
    <mergeCell ref="B205:K205"/>
    <mergeCell ref="B206:K206"/>
    <mergeCell ref="B207:K207"/>
    <mergeCell ref="E209:G209"/>
    <mergeCell ref="I209:K209"/>
    <mergeCell ref="E210:G210"/>
    <mergeCell ref="I210:K210"/>
    <mergeCell ref="E211:G211"/>
    <mergeCell ref="C212:K212"/>
    <mergeCell ref="B214:K214"/>
    <mergeCell ref="B215:K215"/>
    <mergeCell ref="B216:K216"/>
    <mergeCell ref="E218:G218"/>
    <mergeCell ref="I218:K218"/>
    <mergeCell ref="E219:G219"/>
    <mergeCell ref="I219:K219"/>
    <mergeCell ref="I220:K220"/>
    <mergeCell ref="C221:K221"/>
    <mergeCell ref="B222:K222"/>
    <mergeCell ref="B225:K225"/>
    <mergeCell ref="B226:K226"/>
    <mergeCell ref="B227:K227"/>
    <mergeCell ref="B228:K228"/>
    <mergeCell ref="B229:K229"/>
    <mergeCell ref="B230:K230"/>
    <mergeCell ref="B231:K231"/>
    <mergeCell ref="A247:K247"/>
    <mergeCell ref="B232:K232"/>
    <mergeCell ref="B234:K234"/>
    <mergeCell ref="B235:K235"/>
    <mergeCell ref="B236:K236"/>
    <mergeCell ref="B237:K237"/>
    <mergeCell ref="B238:K238"/>
    <mergeCell ref="E264:G264"/>
    <mergeCell ref="I264:K264"/>
    <mergeCell ref="B270:C270"/>
    <mergeCell ref="B415:K415"/>
    <mergeCell ref="B416:K416"/>
    <mergeCell ref="B239:K239"/>
    <mergeCell ref="B240:K240"/>
    <mergeCell ref="B241:K241"/>
    <mergeCell ref="B244:K244"/>
    <mergeCell ref="B245:K245"/>
    <mergeCell ref="E457:G457"/>
    <mergeCell ref="I457:K457"/>
    <mergeCell ref="B460:C460"/>
    <mergeCell ref="B461:C461"/>
    <mergeCell ref="B470:C470"/>
    <mergeCell ref="B474:K474"/>
    <mergeCell ref="B475:K475"/>
    <mergeCell ref="B476:K476"/>
    <mergeCell ref="B562:K562"/>
    <mergeCell ref="B649:K649"/>
    <mergeCell ref="B650:K650"/>
    <mergeCell ref="B651:K651"/>
    <mergeCell ref="A667:K667"/>
    <mergeCell ref="B759:G759"/>
    <mergeCell ref="C764:G764"/>
    <mergeCell ref="B772:G772"/>
    <mergeCell ref="B798:E798"/>
    <mergeCell ref="B802:K802"/>
    <mergeCell ref="B803:K803"/>
    <mergeCell ref="B804:K804"/>
    <mergeCell ref="B805:K805"/>
    <mergeCell ref="B819:K819"/>
    <mergeCell ref="B820:K820"/>
    <mergeCell ref="B828:D829"/>
    <mergeCell ref="B832:K832"/>
    <mergeCell ref="B857:K857"/>
    <mergeCell ref="B860:K860"/>
    <mergeCell ref="B863:K863"/>
    <mergeCell ref="B865:K865"/>
    <mergeCell ref="B866:K866"/>
    <mergeCell ref="B867:K867"/>
    <mergeCell ref="B868:K868"/>
    <mergeCell ref="B870:K870"/>
    <mergeCell ref="B871:K871"/>
    <mergeCell ref="B874:K874"/>
    <mergeCell ref="B875:K875"/>
    <mergeCell ref="B877:E877"/>
    <mergeCell ref="B881:E881"/>
    <mergeCell ref="B885:K885"/>
    <mergeCell ref="B887:K887"/>
    <mergeCell ref="B888:K888"/>
    <mergeCell ref="B890:K890"/>
    <mergeCell ref="B891:K891"/>
    <mergeCell ref="B893:K893"/>
    <mergeCell ref="B894:K894"/>
    <mergeCell ref="B903:K903"/>
    <mergeCell ref="B904:K904"/>
    <mergeCell ref="B905:K905"/>
    <mergeCell ref="B907:K907"/>
    <mergeCell ref="B909:K909"/>
    <mergeCell ref="B911:K911"/>
    <mergeCell ref="B913:K913"/>
    <mergeCell ref="G915:K915"/>
    <mergeCell ref="B920:K920"/>
    <mergeCell ref="B921:K921"/>
    <mergeCell ref="B922:K922"/>
    <mergeCell ref="B924:C924"/>
    <mergeCell ref="B931:D931"/>
    <mergeCell ref="B932:C932"/>
    <mergeCell ref="B934:C934"/>
    <mergeCell ref="I953:K953"/>
    <mergeCell ref="B936:K936"/>
    <mergeCell ref="B938:K938"/>
    <mergeCell ref="B939:K939"/>
    <mergeCell ref="B940:K940"/>
    <mergeCell ref="B942:K942"/>
    <mergeCell ref="B944:K944"/>
    <mergeCell ref="B957:C957"/>
    <mergeCell ref="E957:G957"/>
    <mergeCell ref="I957:K957"/>
    <mergeCell ref="B946:K946"/>
    <mergeCell ref="B947:K947"/>
    <mergeCell ref="B949:K949"/>
    <mergeCell ref="B951:K951"/>
    <mergeCell ref="G952:K952"/>
    <mergeCell ref="B953:C953"/>
    <mergeCell ref="E953:G953"/>
  </mergeCells>
  <printOptions/>
  <pageMargins left="0.4724409448818898" right="0.3937007874015748" top="0.4724409448818898" bottom="0.5118110236220472" header="0.2755905511811024" footer="0.1968503937007874"/>
  <pageSetup firstPageNumber="8" useFirstPageNumber="1" horizontalDpi="600" verticalDpi="600" orientation="portrait" paperSize="9" r:id="rId3"/>
  <headerFooter alignWithMargins="0">
    <oddFooter>&amp;CPage &amp;P&amp;RTrang &amp;P</oddFooter>
  </headerFooter>
  <legacyDrawing r:id="rId2"/>
</worksheet>
</file>

<file path=xl/worksheets/sheet7.xml><?xml version="1.0" encoding="utf-8"?>
<worksheet xmlns="http://schemas.openxmlformats.org/spreadsheetml/2006/main" xmlns:r="http://schemas.openxmlformats.org/officeDocument/2006/relationships">
  <dimension ref="A1:IQ36"/>
  <sheetViews>
    <sheetView zoomScalePageLayoutView="0" workbookViewId="0" topLeftCell="A10">
      <selection activeCell="G42" sqref="G42"/>
    </sheetView>
  </sheetViews>
  <sheetFormatPr defaultColWidth="9.00390625" defaultRowHeight="12.75"/>
  <cols>
    <col min="1" max="1" width="3.375" style="491" customWidth="1"/>
    <col min="2" max="2" width="1.875" style="491" customWidth="1"/>
    <col min="3" max="3" width="28.875" style="491" customWidth="1"/>
    <col min="4" max="4" width="0.875" style="491" customWidth="1"/>
    <col min="5" max="5" width="20.25390625" style="491" customWidth="1"/>
    <col min="6" max="6" width="0.875" style="491" customWidth="1"/>
    <col min="7" max="7" width="20.125" style="491" customWidth="1"/>
    <col min="8" max="8" width="0.74609375" style="491" customWidth="1"/>
    <col min="9" max="9" width="20.125" style="491" customWidth="1"/>
    <col min="10" max="10" width="0.74609375" style="491" customWidth="1"/>
    <col min="11" max="11" width="19.25390625" style="491" customWidth="1"/>
    <col min="12" max="12" width="0.875" style="491" customWidth="1"/>
    <col min="13" max="13" width="21.375" style="491" customWidth="1"/>
    <col min="14" max="14" width="14.25390625" style="491" hidden="1" customWidth="1"/>
    <col min="15" max="15" width="0" style="491" hidden="1" customWidth="1"/>
    <col min="16" max="16" width="12.625" style="491" hidden="1" customWidth="1"/>
    <col min="17" max="17" width="0" style="491" hidden="1" customWidth="1"/>
    <col min="18" max="18" width="14.25390625" style="491" hidden="1" customWidth="1"/>
    <col min="19" max="19" width="14.25390625" style="491" bestFit="1" customWidth="1"/>
    <col min="20" max="16384" width="9.125" style="491" customWidth="1"/>
  </cols>
  <sheetData>
    <row r="1" spans="1:251" ht="19.5" customHeight="1">
      <c r="A1" s="486" t="str">
        <f>'[1]TTC'!D6</f>
        <v>CÔNG TY CỔ PHẦN CHẾ TẠO MÁY DZĨ AN VIỆT NAM</v>
      </c>
      <c r="B1" s="487"/>
      <c r="C1" s="488"/>
      <c r="D1" s="488"/>
      <c r="E1" s="489"/>
      <c r="F1" s="488"/>
      <c r="G1" s="490"/>
      <c r="H1" s="488"/>
      <c r="I1" s="488"/>
      <c r="J1" s="488"/>
      <c r="K1" s="36"/>
      <c r="L1" s="36"/>
      <c r="M1" s="24" t="s">
        <v>1142</v>
      </c>
      <c r="N1" s="457"/>
      <c r="O1" s="550"/>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488"/>
      <c r="EY1" s="488"/>
      <c r="EZ1" s="488"/>
      <c r="FA1" s="488"/>
      <c r="FB1" s="488"/>
      <c r="FC1" s="488"/>
      <c r="FD1" s="488"/>
      <c r="FE1" s="488"/>
      <c r="FF1" s="488"/>
      <c r="FG1" s="488"/>
      <c r="FH1" s="488"/>
      <c r="FI1" s="488"/>
      <c r="FJ1" s="488"/>
      <c r="FK1" s="488"/>
      <c r="FL1" s="488"/>
      <c r="FM1" s="488"/>
      <c r="FN1" s="488"/>
      <c r="FO1" s="488"/>
      <c r="FP1" s="488"/>
      <c r="FQ1" s="488"/>
      <c r="FR1" s="488"/>
      <c r="FS1" s="488"/>
      <c r="FT1" s="488"/>
      <c r="FU1" s="488"/>
      <c r="FV1" s="488"/>
      <c r="FW1" s="488"/>
      <c r="FX1" s="488"/>
      <c r="FY1" s="488"/>
      <c r="FZ1" s="488"/>
      <c r="GA1" s="488"/>
      <c r="GB1" s="488"/>
      <c r="GC1" s="488"/>
      <c r="GD1" s="488"/>
      <c r="GE1" s="488"/>
      <c r="GF1" s="488"/>
      <c r="GG1" s="488"/>
      <c r="GH1" s="488"/>
      <c r="GI1" s="488"/>
      <c r="GJ1" s="488"/>
      <c r="GK1" s="488"/>
      <c r="GL1" s="488"/>
      <c r="GM1" s="488"/>
      <c r="GN1" s="488"/>
      <c r="GO1" s="488"/>
      <c r="GP1" s="488"/>
      <c r="GQ1" s="488"/>
      <c r="GR1" s="488"/>
      <c r="GS1" s="488"/>
      <c r="GT1" s="488"/>
      <c r="GU1" s="488"/>
      <c r="GV1" s="488"/>
      <c r="GW1" s="488"/>
      <c r="GX1" s="488"/>
      <c r="GY1" s="488"/>
      <c r="GZ1" s="488"/>
      <c r="HA1" s="488"/>
      <c r="HB1" s="488"/>
      <c r="HC1" s="488"/>
      <c r="HD1" s="488"/>
      <c r="HE1" s="488"/>
      <c r="HF1" s="488"/>
      <c r="HG1" s="488"/>
      <c r="HH1" s="488"/>
      <c r="HI1" s="488"/>
      <c r="HJ1" s="488"/>
      <c r="HK1" s="488"/>
      <c r="HL1" s="488"/>
      <c r="HM1" s="488"/>
      <c r="HN1" s="488"/>
      <c r="HO1" s="488"/>
      <c r="HP1" s="488"/>
      <c r="HQ1" s="488"/>
      <c r="HR1" s="488"/>
      <c r="HS1" s="488"/>
      <c r="HT1" s="488"/>
      <c r="HU1" s="488"/>
      <c r="HV1" s="488"/>
      <c r="HW1" s="488"/>
      <c r="HX1" s="488"/>
      <c r="HY1" s="488"/>
      <c r="HZ1" s="488"/>
      <c r="IA1" s="488"/>
      <c r="IB1" s="488"/>
      <c r="IC1" s="488"/>
      <c r="ID1" s="488"/>
      <c r="IE1" s="488"/>
      <c r="IF1" s="488"/>
      <c r="IG1" s="488"/>
      <c r="IH1" s="488"/>
      <c r="II1" s="488"/>
      <c r="IJ1" s="488"/>
      <c r="IK1" s="488"/>
      <c r="IL1" s="488"/>
      <c r="IM1" s="488"/>
      <c r="IN1" s="488"/>
      <c r="IO1" s="488"/>
      <c r="IP1" s="488"/>
      <c r="IQ1" s="488"/>
    </row>
    <row r="2" spans="1:251" ht="9.75" customHeight="1">
      <c r="A2" s="486"/>
      <c r="B2" s="487"/>
      <c r="C2" s="488"/>
      <c r="D2" s="488"/>
      <c r="E2" s="489"/>
      <c r="F2" s="488"/>
      <c r="G2" s="490"/>
      <c r="H2" s="488"/>
      <c r="I2" s="488"/>
      <c r="J2" s="488"/>
      <c r="K2" s="36"/>
      <c r="L2" s="36"/>
      <c r="M2" s="24"/>
      <c r="N2" s="457"/>
      <c r="O2" s="550"/>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c r="EU2" s="488"/>
      <c r="EV2" s="488"/>
      <c r="EW2" s="488"/>
      <c r="EX2" s="488"/>
      <c r="EY2" s="488"/>
      <c r="EZ2" s="488"/>
      <c r="FA2" s="488"/>
      <c r="FB2" s="488"/>
      <c r="FC2" s="488"/>
      <c r="FD2" s="488"/>
      <c r="FE2" s="488"/>
      <c r="FF2" s="488"/>
      <c r="FG2" s="488"/>
      <c r="FH2" s="488"/>
      <c r="FI2" s="488"/>
      <c r="FJ2" s="488"/>
      <c r="FK2" s="488"/>
      <c r="FL2" s="488"/>
      <c r="FM2" s="488"/>
      <c r="FN2" s="488"/>
      <c r="FO2" s="488"/>
      <c r="FP2" s="488"/>
      <c r="FQ2" s="488"/>
      <c r="FR2" s="488"/>
      <c r="FS2" s="488"/>
      <c r="FT2" s="488"/>
      <c r="FU2" s="488"/>
      <c r="FV2" s="488"/>
      <c r="FW2" s="488"/>
      <c r="FX2" s="488"/>
      <c r="FY2" s="488"/>
      <c r="FZ2" s="488"/>
      <c r="GA2" s="488"/>
      <c r="GB2" s="488"/>
      <c r="GC2" s="488"/>
      <c r="GD2" s="488"/>
      <c r="GE2" s="488"/>
      <c r="GF2" s="488"/>
      <c r="GG2" s="488"/>
      <c r="GH2" s="488"/>
      <c r="GI2" s="488"/>
      <c r="GJ2" s="488"/>
      <c r="GK2" s="488"/>
      <c r="GL2" s="488"/>
      <c r="GM2" s="488"/>
      <c r="GN2" s="488"/>
      <c r="GO2" s="488"/>
      <c r="GP2" s="488"/>
      <c r="GQ2" s="488"/>
      <c r="GR2" s="488"/>
      <c r="GS2" s="488"/>
      <c r="GT2" s="488"/>
      <c r="GU2" s="488"/>
      <c r="GV2" s="488"/>
      <c r="GW2" s="488"/>
      <c r="GX2" s="488"/>
      <c r="GY2" s="488"/>
      <c r="GZ2" s="488"/>
      <c r="HA2" s="488"/>
      <c r="HB2" s="488"/>
      <c r="HC2" s="488"/>
      <c r="HD2" s="488"/>
      <c r="HE2" s="488"/>
      <c r="HF2" s="488"/>
      <c r="HG2" s="488"/>
      <c r="HH2" s="488"/>
      <c r="HI2" s="488"/>
      <c r="HJ2" s="488"/>
      <c r="HK2" s="488"/>
      <c r="HL2" s="488"/>
      <c r="HM2" s="488"/>
      <c r="HN2" s="488"/>
      <c r="HO2" s="488"/>
      <c r="HP2" s="488"/>
      <c r="HQ2" s="488"/>
      <c r="HR2" s="488"/>
      <c r="HS2" s="488"/>
      <c r="HT2" s="488"/>
      <c r="HU2" s="488"/>
      <c r="HV2" s="488"/>
      <c r="HW2" s="488"/>
      <c r="HX2" s="488"/>
      <c r="HY2" s="488"/>
      <c r="HZ2" s="488"/>
      <c r="IA2" s="488"/>
      <c r="IB2" s="488"/>
      <c r="IC2" s="488"/>
      <c r="ID2" s="488"/>
      <c r="IE2" s="488"/>
      <c r="IF2" s="488"/>
      <c r="IG2" s="488"/>
      <c r="IH2" s="488"/>
      <c r="II2" s="488"/>
      <c r="IJ2" s="488"/>
      <c r="IK2" s="488"/>
      <c r="IL2" s="488"/>
      <c r="IM2" s="488"/>
      <c r="IN2" s="488"/>
      <c r="IO2" s="488"/>
      <c r="IP2" s="488"/>
      <c r="IQ2" s="488"/>
    </row>
    <row r="3" spans="1:15" ht="24.75" customHeight="1">
      <c r="A3" s="551" t="str">
        <f>'[1]TM'!A3</f>
        <v>THUYẾT MINH BÁO CÁO TÀI CHÍNH</v>
      </c>
      <c r="B3" s="552"/>
      <c r="C3" s="552"/>
      <c r="D3" s="552"/>
      <c r="E3" s="552"/>
      <c r="F3" s="552"/>
      <c r="G3" s="552"/>
      <c r="H3" s="552"/>
      <c r="I3" s="552"/>
      <c r="J3" s="552"/>
      <c r="K3" s="29"/>
      <c r="L3" s="29"/>
      <c r="M3" s="553"/>
      <c r="N3" s="29"/>
      <c r="O3" s="550"/>
    </row>
    <row r="4" spans="1:15" ht="18" customHeight="1">
      <c r="A4" s="554" t="s">
        <v>1249</v>
      </c>
      <c r="B4" s="555"/>
      <c r="C4" s="555"/>
      <c r="D4" s="555"/>
      <c r="E4" s="555"/>
      <c r="F4" s="555"/>
      <c r="G4" s="555"/>
      <c r="H4" s="555"/>
      <c r="I4" s="555"/>
      <c r="J4" s="555"/>
      <c r="K4" s="32"/>
      <c r="L4" s="32"/>
      <c r="M4" s="556" t="s">
        <v>1143</v>
      </c>
      <c r="N4" s="557"/>
      <c r="O4" s="550"/>
    </row>
    <row r="6" spans="1:13" s="42" customFormat="1" ht="22.5" customHeight="1">
      <c r="A6" s="121" t="s">
        <v>253</v>
      </c>
      <c r="B6" s="122" t="s">
        <v>431</v>
      </c>
      <c r="C6" s="44"/>
      <c r="D6" s="44"/>
      <c r="E6" s="44"/>
      <c r="F6" s="44"/>
      <c r="G6" s="44"/>
      <c r="H6" s="44"/>
      <c r="I6" s="45"/>
      <c r="J6" s="45"/>
      <c r="K6" s="45"/>
      <c r="L6" s="45"/>
      <c r="M6" s="45"/>
    </row>
    <row r="7" spans="1:13" s="42" customFormat="1" ht="45" customHeight="1">
      <c r="A7" s="38"/>
      <c r="B7" s="123"/>
      <c r="C7" s="124" t="s">
        <v>34</v>
      </c>
      <c r="D7" s="125"/>
      <c r="E7" s="126" t="s">
        <v>1144</v>
      </c>
      <c r="F7" s="125"/>
      <c r="G7" s="126" t="s">
        <v>1145</v>
      </c>
      <c r="H7" s="39"/>
      <c r="I7" s="126" t="s">
        <v>1146</v>
      </c>
      <c r="J7" s="40"/>
      <c r="K7" s="126" t="s">
        <v>1147</v>
      </c>
      <c r="L7" s="126"/>
      <c r="M7" s="558" t="s">
        <v>1148</v>
      </c>
    </row>
    <row r="8" spans="1:13" s="42" customFormat="1" ht="15">
      <c r="A8" s="38"/>
      <c r="B8" s="39" t="s">
        <v>435</v>
      </c>
      <c r="C8" s="127"/>
      <c r="D8" s="127"/>
      <c r="E8" s="58"/>
      <c r="F8" s="45"/>
      <c r="G8" s="45"/>
      <c r="H8" s="58"/>
      <c r="I8" s="45"/>
      <c r="J8" s="128"/>
      <c r="K8" s="45"/>
      <c r="L8" s="45"/>
      <c r="M8" s="129"/>
    </row>
    <row r="9" spans="1:13" s="42" customFormat="1" ht="15">
      <c r="A9" s="55"/>
      <c r="B9" s="659" t="s">
        <v>90</v>
      </c>
      <c r="C9" s="130"/>
      <c r="D9" s="130"/>
      <c r="E9" s="156">
        <v>2163224919</v>
      </c>
      <c r="F9" s="36"/>
      <c r="G9" s="156">
        <v>3349565654</v>
      </c>
      <c r="H9" s="156"/>
      <c r="I9" s="156">
        <v>2276113990</v>
      </c>
      <c r="J9" s="157"/>
      <c r="K9" s="156">
        <v>69697641</v>
      </c>
      <c r="L9" s="36"/>
      <c r="M9" s="24">
        <f aca="true" t="shared" si="0" ref="M9:M15">SUM(E9:K9)</f>
        <v>7858602204</v>
      </c>
    </row>
    <row r="10" spans="1:14" s="42" customFormat="1" ht="15">
      <c r="A10" s="67"/>
      <c r="B10" s="57"/>
      <c r="C10" s="57" t="s">
        <v>1149</v>
      </c>
      <c r="D10" s="131"/>
      <c r="E10" s="559"/>
      <c r="F10" s="560"/>
      <c r="G10" s="3">
        <v>103863727</v>
      </c>
      <c r="H10" s="559"/>
      <c r="I10" s="3">
        <v>548560000</v>
      </c>
      <c r="J10" s="561"/>
      <c r="K10" s="560"/>
      <c r="L10" s="95"/>
      <c r="M10" s="161">
        <f t="shared" si="0"/>
        <v>652423727</v>
      </c>
      <c r="N10" s="139"/>
    </row>
    <row r="11" spans="1:13" s="42" customFormat="1" ht="15" hidden="1">
      <c r="A11" s="67"/>
      <c r="B11" s="57"/>
      <c r="C11" s="57" t="s">
        <v>437</v>
      </c>
      <c r="D11" s="131"/>
      <c r="E11" s="562"/>
      <c r="F11" s="562"/>
      <c r="G11" s="562"/>
      <c r="H11" s="562"/>
      <c r="I11" s="561"/>
      <c r="J11" s="561"/>
      <c r="K11" s="561"/>
      <c r="L11" s="160"/>
      <c r="M11" s="24">
        <f t="shared" si="0"/>
        <v>0</v>
      </c>
    </row>
    <row r="12" spans="1:13" s="42" customFormat="1" ht="15" hidden="1">
      <c r="A12" s="67"/>
      <c r="B12" s="57"/>
      <c r="C12" s="57" t="s">
        <v>438</v>
      </c>
      <c r="D12" s="131"/>
      <c r="E12" s="562"/>
      <c r="F12" s="562"/>
      <c r="G12" s="562"/>
      <c r="H12" s="562"/>
      <c r="I12" s="560"/>
      <c r="J12" s="561"/>
      <c r="K12" s="560"/>
      <c r="L12" s="95"/>
      <c r="M12" s="24">
        <f t="shared" si="0"/>
        <v>0</v>
      </c>
    </row>
    <row r="13" spans="1:13" s="42" customFormat="1" ht="15" hidden="1">
      <c r="A13" s="67"/>
      <c r="B13" s="57"/>
      <c r="C13" s="57" t="s">
        <v>439</v>
      </c>
      <c r="D13" s="131"/>
      <c r="E13" s="562"/>
      <c r="F13" s="562"/>
      <c r="G13" s="562"/>
      <c r="H13" s="562"/>
      <c r="I13" s="561"/>
      <c r="J13" s="561"/>
      <c r="K13" s="561"/>
      <c r="L13" s="160"/>
      <c r="M13" s="24">
        <f t="shared" si="0"/>
        <v>0</v>
      </c>
    </row>
    <row r="14" spans="1:13" s="42" customFormat="1" ht="15" hidden="1">
      <c r="A14" s="67"/>
      <c r="B14" s="57"/>
      <c r="C14" s="57" t="s">
        <v>440</v>
      </c>
      <c r="D14" s="131"/>
      <c r="E14" s="559"/>
      <c r="F14" s="560"/>
      <c r="G14" s="560"/>
      <c r="H14" s="559"/>
      <c r="I14" s="561"/>
      <c r="J14" s="561"/>
      <c r="K14" s="560"/>
      <c r="L14" s="95"/>
      <c r="M14" s="24">
        <f t="shared" si="0"/>
        <v>0</v>
      </c>
    </row>
    <row r="15" spans="1:13" s="42" customFormat="1" ht="15" hidden="1">
      <c r="A15" s="67"/>
      <c r="B15" s="57"/>
      <c r="C15" s="134" t="s">
        <v>1150</v>
      </c>
      <c r="D15" s="131"/>
      <c r="E15" s="562"/>
      <c r="F15" s="562"/>
      <c r="G15" s="562"/>
      <c r="H15" s="562"/>
      <c r="I15" s="561"/>
      <c r="J15" s="561"/>
      <c r="K15" s="561"/>
      <c r="L15" s="160"/>
      <c r="M15" s="24">
        <f t="shared" si="0"/>
        <v>0</v>
      </c>
    </row>
    <row r="16" spans="1:14" s="42" customFormat="1" ht="15">
      <c r="A16" s="55"/>
      <c r="B16" s="135" t="s">
        <v>38</v>
      </c>
      <c r="C16" s="136"/>
      <c r="D16" s="130"/>
      <c r="E16" s="563">
        <f>E9+E10+E11+E12-E13-E14-E15</f>
        <v>2163224919</v>
      </c>
      <c r="F16" s="156"/>
      <c r="G16" s="563">
        <f>G9+G10+G11+G12-G13-G14+G15</f>
        <v>3453429381</v>
      </c>
      <c r="H16" s="156"/>
      <c r="I16" s="563">
        <f>I9+I10+I11+I12-I13-I14-I15</f>
        <v>2824673990</v>
      </c>
      <c r="J16" s="157"/>
      <c r="K16" s="563">
        <f>K9+K10+K11+K12-K13-K14+K15</f>
        <v>69697641</v>
      </c>
      <c r="L16" s="156"/>
      <c r="M16" s="564">
        <f>SUM(E16:K16)</f>
        <v>8511025931</v>
      </c>
      <c r="N16" s="262">
        <f>M16-'[1]CDKT '!I52</f>
        <v>2097886337</v>
      </c>
    </row>
    <row r="17" spans="1:13" s="42" customFormat="1" ht="15">
      <c r="A17" s="38"/>
      <c r="B17" s="39" t="s">
        <v>442</v>
      </c>
      <c r="C17" s="127"/>
      <c r="D17" s="127"/>
      <c r="E17" s="22"/>
      <c r="F17" s="36"/>
      <c r="G17" s="36"/>
      <c r="H17" s="22"/>
      <c r="I17" s="36"/>
      <c r="J17" s="157"/>
      <c r="K17" s="36"/>
      <c r="L17" s="36"/>
      <c r="M17" s="565"/>
    </row>
    <row r="18" spans="1:19" s="42" customFormat="1" ht="15">
      <c r="A18" s="55"/>
      <c r="B18" s="659" t="s">
        <v>90</v>
      </c>
      <c r="C18" s="138"/>
      <c r="D18" s="138"/>
      <c r="E18" s="170">
        <v>1069072387</v>
      </c>
      <c r="F18" s="170"/>
      <c r="G18" s="170">
        <v>2159599911</v>
      </c>
      <c r="H18" s="170"/>
      <c r="I18" s="170">
        <v>832104147</v>
      </c>
      <c r="J18" s="170"/>
      <c r="K18" s="170">
        <v>69697641</v>
      </c>
      <c r="L18" s="36"/>
      <c r="M18" s="566">
        <f aca="true" t="shared" si="1" ref="M18:M23">SUM(E18:K18)</f>
        <v>4130474086</v>
      </c>
      <c r="N18" s="269"/>
      <c r="O18" s="269"/>
      <c r="P18" s="269"/>
      <c r="Q18" s="269"/>
      <c r="R18" s="269"/>
      <c r="S18" s="269"/>
    </row>
    <row r="19" spans="1:19" s="42" customFormat="1" ht="15">
      <c r="A19" s="67"/>
      <c r="B19" s="57"/>
      <c r="C19" s="57" t="s">
        <v>93</v>
      </c>
      <c r="D19" s="140"/>
      <c r="E19" s="3">
        <v>30257256</v>
      </c>
      <c r="F19" s="560"/>
      <c r="G19" s="3">
        <v>72642602</v>
      </c>
      <c r="H19" s="559"/>
      <c r="I19" s="3">
        <v>82512660</v>
      </c>
      <c r="J19" s="560"/>
      <c r="K19" s="560"/>
      <c r="L19" s="95"/>
      <c r="M19" s="161">
        <f t="shared" si="1"/>
        <v>185412518</v>
      </c>
      <c r="N19" s="269"/>
      <c r="O19" s="269"/>
      <c r="P19" s="269"/>
      <c r="Q19" s="269"/>
      <c r="R19" s="269"/>
      <c r="S19" s="269"/>
    </row>
    <row r="20" spans="1:13" s="42" customFormat="1" ht="15" hidden="1">
      <c r="A20" s="67"/>
      <c r="B20" s="57"/>
      <c r="C20" s="57" t="s">
        <v>438</v>
      </c>
      <c r="D20" s="140"/>
      <c r="E20" s="567"/>
      <c r="F20" s="567"/>
      <c r="G20" s="567"/>
      <c r="H20" s="559"/>
      <c r="I20" s="560"/>
      <c r="J20" s="560"/>
      <c r="K20" s="560"/>
      <c r="L20" s="95"/>
      <c r="M20" s="24">
        <f t="shared" si="1"/>
        <v>0</v>
      </c>
    </row>
    <row r="21" spans="1:13" s="42" customFormat="1" ht="15" hidden="1">
      <c r="A21" s="67"/>
      <c r="B21" s="57"/>
      <c r="C21" s="57" t="s">
        <v>439</v>
      </c>
      <c r="D21" s="140"/>
      <c r="E21" s="567"/>
      <c r="F21" s="567"/>
      <c r="G21" s="567"/>
      <c r="H21" s="559"/>
      <c r="I21" s="560"/>
      <c r="J21" s="560"/>
      <c r="K21" s="560"/>
      <c r="L21" s="95"/>
      <c r="M21" s="24">
        <f t="shared" si="1"/>
        <v>0</v>
      </c>
    </row>
    <row r="22" spans="1:13" s="42" customFormat="1" ht="15" hidden="1">
      <c r="A22" s="67"/>
      <c r="B22" s="57"/>
      <c r="C22" s="57" t="s">
        <v>440</v>
      </c>
      <c r="D22" s="140"/>
      <c r="E22" s="567"/>
      <c r="F22" s="567"/>
      <c r="G22" s="567"/>
      <c r="H22" s="559"/>
      <c r="I22" s="560"/>
      <c r="J22" s="560"/>
      <c r="K22" s="560"/>
      <c r="L22" s="95"/>
      <c r="M22" s="24">
        <f t="shared" si="1"/>
        <v>0</v>
      </c>
    </row>
    <row r="23" spans="1:13" s="42" customFormat="1" ht="15" hidden="1">
      <c r="A23" s="67"/>
      <c r="B23" s="57"/>
      <c r="C23" s="134" t="s">
        <v>1150</v>
      </c>
      <c r="D23" s="140"/>
      <c r="E23" s="559"/>
      <c r="F23" s="560"/>
      <c r="G23" s="560"/>
      <c r="H23" s="559"/>
      <c r="I23" s="560"/>
      <c r="J23" s="560"/>
      <c r="K23" s="560"/>
      <c r="L23" s="95"/>
      <c r="M23" s="24">
        <f t="shared" si="1"/>
        <v>0</v>
      </c>
    </row>
    <row r="24" spans="1:14" s="42" customFormat="1" ht="15">
      <c r="A24" s="55"/>
      <c r="B24" s="135" t="s">
        <v>38</v>
      </c>
      <c r="C24" s="141"/>
      <c r="D24" s="138"/>
      <c r="E24" s="568">
        <f>E18+E19+E20-E21-E22-E23</f>
        <v>1099329643</v>
      </c>
      <c r="F24" s="170"/>
      <c r="G24" s="568">
        <f>G18+G19+G20-G21-G22+G23</f>
        <v>2232242513</v>
      </c>
      <c r="H24" s="170"/>
      <c r="I24" s="568">
        <f>I18+I19+I20-I21-I22-I23</f>
        <v>914616807</v>
      </c>
      <c r="J24" s="568"/>
      <c r="K24" s="568">
        <f>K18+K19+K20-K21-K22+K23</f>
        <v>69697641</v>
      </c>
      <c r="L24" s="170"/>
      <c r="M24" s="569">
        <f>K24+I24+G24+E24</f>
        <v>4315886604</v>
      </c>
      <c r="N24" s="262">
        <f>M24+'[1]CDKT '!I53</f>
        <v>298179340</v>
      </c>
    </row>
    <row r="25" spans="1:13" s="42" customFormat="1" ht="15">
      <c r="A25" s="38"/>
      <c r="B25" s="39" t="s">
        <v>94</v>
      </c>
      <c r="C25" s="127"/>
      <c r="D25" s="127"/>
      <c r="E25" s="22"/>
      <c r="F25" s="36"/>
      <c r="G25" s="36"/>
      <c r="H25" s="22"/>
      <c r="I25" s="36"/>
      <c r="J25" s="157"/>
      <c r="K25" s="36"/>
      <c r="L25" s="36"/>
      <c r="M25" s="565"/>
    </row>
    <row r="26" spans="1:14" s="42" customFormat="1" ht="15">
      <c r="A26" s="55"/>
      <c r="B26" s="663" t="s">
        <v>90</v>
      </c>
      <c r="C26" s="138"/>
      <c r="D26" s="138"/>
      <c r="E26" s="170">
        <f>E9-E18</f>
        <v>1094152532</v>
      </c>
      <c r="F26" s="170"/>
      <c r="G26" s="170">
        <f>G9-G18</f>
        <v>1189965743</v>
      </c>
      <c r="H26" s="170">
        <v>0</v>
      </c>
      <c r="I26" s="170">
        <f>I9-I18</f>
        <v>1444009843</v>
      </c>
      <c r="J26" s="36">
        <v>0</v>
      </c>
      <c r="K26" s="170">
        <f>K9-K18</f>
        <v>0</v>
      </c>
      <c r="L26" s="170"/>
      <c r="M26" s="106">
        <f>SUM(E26:K26)</f>
        <v>3728128118</v>
      </c>
      <c r="N26" s="570">
        <f>M26-'[1]CDKT '!K51</f>
        <v>2128608924</v>
      </c>
    </row>
    <row r="27" spans="1:14" s="42" customFormat="1" ht="15.75" thickBot="1">
      <c r="A27" s="55"/>
      <c r="B27" s="143" t="s">
        <v>38</v>
      </c>
      <c r="C27" s="144"/>
      <c r="D27" s="138"/>
      <c r="E27" s="571">
        <f>E16-E24</f>
        <v>1063895276</v>
      </c>
      <c r="F27" s="170"/>
      <c r="G27" s="571">
        <f>G16-G24</f>
        <v>1221186868</v>
      </c>
      <c r="H27" s="170">
        <v>0</v>
      </c>
      <c r="I27" s="571">
        <f>I16-I24</f>
        <v>1910057183</v>
      </c>
      <c r="J27" s="36">
        <v>0</v>
      </c>
      <c r="K27" s="571">
        <f>K16-K24</f>
        <v>0</v>
      </c>
      <c r="L27" s="170"/>
      <c r="M27" s="572">
        <f>SUM(E27:K27)</f>
        <v>4195139327</v>
      </c>
      <c r="N27" s="570">
        <f>M27-'[1]CDKT '!I51</f>
        <v>1799706997</v>
      </c>
    </row>
    <row r="28" s="1" customFormat="1" ht="18.75" customHeight="1" thickTop="1"/>
    <row r="29" spans="3:12" s="42" customFormat="1" ht="14.25" customHeight="1">
      <c r="C29" s="84" t="s">
        <v>1151</v>
      </c>
      <c r="D29" s="84"/>
      <c r="E29" s="84"/>
      <c r="F29" s="84"/>
      <c r="G29" s="84"/>
      <c r="H29" s="84"/>
      <c r="I29" s="84"/>
      <c r="J29" s="84"/>
      <c r="K29" s="84"/>
      <c r="L29" s="84"/>
    </row>
    <row r="30" spans="3:12" s="42" customFormat="1" ht="15">
      <c r="C30" s="84" t="s">
        <v>1152</v>
      </c>
      <c r="D30" s="84"/>
      <c r="E30" s="84"/>
      <c r="F30" s="84"/>
      <c r="G30" s="84"/>
      <c r="H30" s="84"/>
      <c r="I30" s="84"/>
      <c r="J30" s="84"/>
      <c r="K30" s="84"/>
      <c r="L30" s="84"/>
    </row>
    <row r="31" spans="3:12" s="1" customFormat="1" ht="15">
      <c r="C31" s="573" t="s">
        <v>445</v>
      </c>
      <c r="D31" s="573"/>
      <c r="E31" s="573"/>
      <c r="F31" s="573"/>
      <c r="G31" s="573"/>
      <c r="H31" s="573"/>
      <c r="I31" s="573"/>
      <c r="J31" s="573"/>
      <c r="K31" s="573"/>
      <c r="L31" s="573"/>
    </row>
    <row r="32" spans="3:12" s="1" customFormat="1" ht="15">
      <c r="C32" s="573" t="s">
        <v>446</v>
      </c>
      <c r="D32" s="573"/>
      <c r="E32" s="573"/>
      <c r="F32" s="573"/>
      <c r="G32" s="573"/>
      <c r="H32" s="573"/>
      <c r="I32" s="573"/>
      <c r="J32" s="573"/>
      <c r="K32" s="573"/>
      <c r="L32" s="573"/>
    </row>
    <row r="33" spans="3:12" s="1" customFormat="1" ht="15">
      <c r="C33" s="573" t="s">
        <v>447</v>
      </c>
      <c r="D33" s="573"/>
      <c r="E33" s="573"/>
      <c r="F33" s="573"/>
      <c r="G33" s="573"/>
      <c r="H33" s="573"/>
      <c r="I33" s="573"/>
      <c r="J33" s="573"/>
      <c r="K33" s="573"/>
      <c r="L33" s="573"/>
    </row>
    <row r="36" ht="12.75">
      <c r="I36" s="574"/>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landscape" paperSize="9" r:id="rId1"/>
  <headerFooter>
    <oddFooter>&amp;RTrang &amp;P</oddFooter>
  </headerFooter>
</worksheet>
</file>

<file path=xl/worksheets/sheet8.xml><?xml version="1.0" encoding="utf-8"?>
<worksheet xmlns="http://schemas.openxmlformats.org/spreadsheetml/2006/main" xmlns:r="http://schemas.openxmlformats.org/officeDocument/2006/relationships">
  <dimension ref="A1:IO44"/>
  <sheetViews>
    <sheetView zoomScalePageLayoutView="0" workbookViewId="0" topLeftCell="A7">
      <pane xSplit="3" ySplit="2" topLeftCell="D9" activePane="bottomRight" state="frozen"/>
      <selection pane="topLeft" activeCell="A7" sqref="A7"/>
      <selection pane="topRight" activeCell="D7" sqref="D7"/>
      <selection pane="bottomLeft" activeCell="A9" sqref="A9"/>
      <selection pane="bottomRight" activeCell="H40" sqref="H40"/>
    </sheetView>
  </sheetViews>
  <sheetFormatPr defaultColWidth="9.00390625" defaultRowHeight="12.75"/>
  <cols>
    <col min="1" max="1" width="3.875" style="457" customWidth="1"/>
    <col min="2" max="2" width="34.125" style="457" customWidth="1"/>
    <col min="3" max="3" width="16.875" style="457" bestFit="1" customWidth="1"/>
    <col min="4" max="4" width="17.375" style="457" customWidth="1"/>
    <col min="5" max="5" width="13.375" style="457" hidden="1" customWidth="1"/>
    <col min="6" max="6" width="13.125" style="457" hidden="1" customWidth="1"/>
    <col min="7" max="7" width="14.00390625" style="457" hidden="1" customWidth="1"/>
    <col min="8" max="8" width="18.75390625" style="457" customWidth="1"/>
    <col min="9" max="9" width="16.875" style="457" customWidth="1"/>
    <col min="10" max="10" width="19.625" style="22" customWidth="1"/>
    <col min="11" max="11" width="17.75390625" style="457" customWidth="1"/>
    <col min="12" max="12" width="18.75390625" style="457" hidden="1" customWidth="1"/>
    <col min="13" max="13" width="16.875" style="457" hidden="1" customWidth="1"/>
    <col min="14" max="14" width="12.875" style="457" hidden="1" customWidth="1"/>
    <col min="15" max="15" width="0" style="457" hidden="1" customWidth="1"/>
    <col min="16" max="16384" width="9.125" style="457" customWidth="1"/>
  </cols>
  <sheetData>
    <row r="1" spans="1:249" s="491" customFormat="1" ht="19.5" customHeight="1">
      <c r="A1" s="575" t="str">
        <f>'[1]TTC'!D6</f>
        <v>CÔNG TY CỔ PHẦN CHẾ TẠO MÁY DZĨ AN VIỆT NAM</v>
      </c>
      <c r="B1" s="487"/>
      <c r="C1" s="488"/>
      <c r="D1" s="489"/>
      <c r="E1" s="488"/>
      <c r="F1" s="490"/>
      <c r="G1" s="488"/>
      <c r="H1" s="488"/>
      <c r="I1" s="488"/>
      <c r="J1" s="36"/>
      <c r="K1" s="24" t="s">
        <v>1142</v>
      </c>
      <c r="L1" s="457"/>
      <c r="M1" s="550"/>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488"/>
      <c r="EY1" s="488"/>
      <c r="EZ1" s="488"/>
      <c r="FA1" s="488"/>
      <c r="FB1" s="488"/>
      <c r="FC1" s="488"/>
      <c r="FD1" s="488"/>
      <c r="FE1" s="488"/>
      <c r="FF1" s="488"/>
      <c r="FG1" s="488"/>
      <c r="FH1" s="488"/>
      <c r="FI1" s="488"/>
      <c r="FJ1" s="488"/>
      <c r="FK1" s="488"/>
      <c r="FL1" s="488"/>
      <c r="FM1" s="488"/>
      <c r="FN1" s="488"/>
      <c r="FO1" s="488"/>
      <c r="FP1" s="488"/>
      <c r="FQ1" s="488"/>
      <c r="FR1" s="488"/>
      <c r="FS1" s="488"/>
      <c r="FT1" s="488"/>
      <c r="FU1" s="488"/>
      <c r="FV1" s="488"/>
      <c r="FW1" s="488"/>
      <c r="FX1" s="488"/>
      <c r="FY1" s="488"/>
      <c r="FZ1" s="488"/>
      <c r="GA1" s="488"/>
      <c r="GB1" s="488"/>
      <c r="GC1" s="488"/>
      <c r="GD1" s="488"/>
      <c r="GE1" s="488"/>
      <c r="GF1" s="488"/>
      <c r="GG1" s="488"/>
      <c r="GH1" s="488"/>
      <c r="GI1" s="488"/>
      <c r="GJ1" s="488"/>
      <c r="GK1" s="488"/>
      <c r="GL1" s="488"/>
      <c r="GM1" s="488"/>
      <c r="GN1" s="488"/>
      <c r="GO1" s="488"/>
      <c r="GP1" s="488"/>
      <c r="GQ1" s="488"/>
      <c r="GR1" s="488"/>
      <c r="GS1" s="488"/>
      <c r="GT1" s="488"/>
      <c r="GU1" s="488"/>
      <c r="GV1" s="488"/>
      <c r="GW1" s="488"/>
      <c r="GX1" s="488"/>
      <c r="GY1" s="488"/>
      <c r="GZ1" s="488"/>
      <c r="HA1" s="488"/>
      <c r="HB1" s="488"/>
      <c r="HC1" s="488"/>
      <c r="HD1" s="488"/>
      <c r="HE1" s="488"/>
      <c r="HF1" s="488"/>
      <c r="HG1" s="488"/>
      <c r="HH1" s="488"/>
      <c r="HI1" s="488"/>
      <c r="HJ1" s="488"/>
      <c r="HK1" s="488"/>
      <c r="HL1" s="488"/>
      <c r="HM1" s="488"/>
      <c r="HN1" s="488"/>
      <c r="HO1" s="488"/>
      <c r="HP1" s="488"/>
      <c r="HQ1" s="488"/>
      <c r="HR1" s="488"/>
      <c r="HS1" s="488"/>
      <c r="HT1" s="488"/>
      <c r="HU1" s="488"/>
      <c r="HV1" s="488"/>
      <c r="HW1" s="488"/>
      <c r="HX1" s="488"/>
      <c r="HY1" s="488"/>
      <c r="HZ1" s="488"/>
      <c r="IA1" s="488"/>
      <c r="IB1" s="488"/>
      <c r="IC1" s="488"/>
      <c r="ID1" s="488"/>
      <c r="IE1" s="488"/>
      <c r="IF1" s="488"/>
      <c r="IG1" s="488"/>
      <c r="IH1" s="488"/>
      <c r="II1" s="488"/>
      <c r="IJ1" s="488"/>
      <c r="IK1" s="488"/>
      <c r="IL1" s="488"/>
      <c r="IM1" s="488"/>
      <c r="IN1" s="488"/>
      <c r="IO1" s="488"/>
    </row>
    <row r="2" spans="1:249" s="491" customFormat="1" ht="9.75" customHeight="1">
      <c r="A2" s="575"/>
      <c r="B2" s="487"/>
      <c r="C2" s="488"/>
      <c r="D2" s="489"/>
      <c r="E2" s="488"/>
      <c r="F2" s="490"/>
      <c r="G2" s="488"/>
      <c r="H2" s="488"/>
      <c r="I2" s="488"/>
      <c r="J2" s="36"/>
      <c r="K2" s="24"/>
      <c r="L2" s="457"/>
      <c r="M2" s="550"/>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c r="EU2" s="488"/>
      <c r="EV2" s="488"/>
      <c r="EW2" s="488"/>
      <c r="EX2" s="488"/>
      <c r="EY2" s="488"/>
      <c r="EZ2" s="488"/>
      <c r="FA2" s="488"/>
      <c r="FB2" s="488"/>
      <c r="FC2" s="488"/>
      <c r="FD2" s="488"/>
      <c r="FE2" s="488"/>
      <c r="FF2" s="488"/>
      <c r="FG2" s="488"/>
      <c r="FH2" s="488"/>
      <c r="FI2" s="488"/>
      <c r="FJ2" s="488"/>
      <c r="FK2" s="488"/>
      <c r="FL2" s="488"/>
      <c r="FM2" s="488"/>
      <c r="FN2" s="488"/>
      <c r="FO2" s="488"/>
      <c r="FP2" s="488"/>
      <c r="FQ2" s="488"/>
      <c r="FR2" s="488"/>
      <c r="FS2" s="488"/>
      <c r="FT2" s="488"/>
      <c r="FU2" s="488"/>
      <c r="FV2" s="488"/>
      <c r="FW2" s="488"/>
      <c r="FX2" s="488"/>
      <c r="FY2" s="488"/>
      <c r="FZ2" s="488"/>
      <c r="GA2" s="488"/>
      <c r="GB2" s="488"/>
      <c r="GC2" s="488"/>
      <c r="GD2" s="488"/>
      <c r="GE2" s="488"/>
      <c r="GF2" s="488"/>
      <c r="GG2" s="488"/>
      <c r="GH2" s="488"/>
      <c r="GI2" s="488"/>
      <c r="GJ2" s="488"/>
      <c r="GK2" s="488"/>
      <c r="GL2" s="488"/>
      <c r="GM2" s="488"/>
      <c r="GN2" s="488"/>
      <c r="GO2" s="488"/>
      <c r="GP2" s="488"/>
      <c r="GQ2" s="488"/>
      <c r="GR2" s="488"/>
      <c r="GS2" s="488"/>
      <c r="GT2" s="488"/>
      <c r="GU2" s="488"/>
      <c r="GV2" s="488"/>
      <c r="GW2" s="488"/>
      <c r="GX2" s="488"/>
      <c r="GY2" s="488"/>
      <c r="GZ2" s="488"/>
      <c r="HA2" s="488"/>
      <c r="HB2" s="488"/>
      <c r="HC2" s="488"/>
      <c r="HD2" s="488"/>
      <c r="HE2" s="488"/>
      <c r="HF2" s="488"/>
      <c r="HG2" s="488"/>
      <c r="HH2" s="488"/>
      <c r="HI2" s="488"/>
      <c r="HJ2" s="488"/>
      <c r="HK2" s="488"/>
      <c r="HL2" s="488"/>
      <c r="HM2" s="488"/>
      <c r="HN2" s="488"/>
      <c r="HO2" s="488"/>
      <c r="HP2" s="488"/>
      <c r="HQ2" s="488"/>
      <c r="HR2" s="488"/>
      <c r="HS2" s="488"/>
      <c r="HT2" s="488"/>
      <c r="HU2" s="488"/>
      <c r="HV2" s="488"/>
      <c r="HW2" s="488"/>
      <c r="HX2" s="488"/>
      <c r="HY2" s="488"/>
      <c r="HZ2" s="488"/>
      <c r="IA2" s="488"/>
      <c r="IB2" s="488"/>
      <c r="IC2" s="488"/>
      <c r="ID2" s="488"/>
      <c r="IE2" s="488"/>
      <c r="IF2" s="488"/>
      <c r="IG2" s="488"/>
      <c r="IH2" s="488"/>
      <c r="II2" s="488"/>
      <c r="IJ2" s="488"/>
      <c r="IK2" s="488"/>
      <c r="IL2" s="488"/>
      <c r="IM2" s="488"/>
      <c r="IN2" s="488"/>
      <c r="IO2" s="488"/>
    </row>
    <row r="3" spans="1:13" s="491" customFormat="1" ht="24.75" customHeight="1">
      <c r="A3" s="551" t="str">
        <f>'[1]TM'!A3</f>
        <v>THUYẾT MINH BÁO CÁO TÀI CHÍNH</v>
      </c>
      <c r="B3" s="552"/>
      <c r="C3" s="552"/>
      <c r="D3" s="552"/>
      <c r="E3" s="552"/>
      <c r="F3" s="552"/>
      <c r="G3" s="552"/>
      <c r="H3" s="552"/>
      <c r="I3" s="552"/>
      <c r="J3" s="29"/>
      <c r="K3" s="553"/>
      <c r="L3" s="29"/>
      <c r="M3" s="550"/>
    </row>
    <row r="4" spans="1:13" s="491" customFormat="1" ht="18" customHeight="1">
      <c r="A4" s="554" t="s">
        <v>1172</v>
      </c>
      <c r="B4" s="555"/>
      <c r="C4" s="555"/>
      <c r="D4" s="555"/>
      <c r="E4" s="555"/>
      <c r="F4" s="555"/>
      <c r="G4" s="555"/>
      <c r="H4" s="555"/>
      <c r="I4" s="555"/>
      <c r="J4" s="32"/>
      <c r="K4" s="556" t="s">
        <v>1143</v>
      </c>
      <c r="L4" s="557"/>
      <c r="M4" s="550"/>
    </row>
    <row r="5" spans="1:10" s="41" customFormat="1" ht="30" customHeight="1">
      <c r="A5" s="576" t="s">
        <v>364</v>
      </c>
      <c r="B5" s="39" t="s">
        <v>77</v>
      </c>
      <c r="J5" s="58"/>
    </row>
    <row r="6" spans="1:10" s="41" customFormat="1" ht="19.5" customHeight="1">
      <c r="A6" s="577"/>
      <c r="B6" s="578" t="s">
        <v>591</v>
      </c>
      <c r="J6" s="58"/>
    </row>
    <row r="7" spans="1:10" s="41" customFormat="1" ht="3" customHeight="1">
      <c r="A7" s="577"/>
      <c r="B7" s="578"/>
      <c r="J7" s="58"/>
    </row>
    <row r="8" spans="1:11" s="41" customFormat="1" ht="45.75" customHeight="1">
      <c r="A8" s="759" t="s">
        <v>34</v>
      </c>
      <c r="B8" s="759"/>
      <c r="C8" s="579" t="s">
        <v>1153</v>
      </c>
      <c r="D8" s="579" t="s">
        <v>1070</v>
      </c>
      <c r="E8" s="579" t="s">
        <v>1154</v>
      </c>
      <c r="F8" s="579" t="s">
        <v>1155</v>
      </c>
      <c r="G8" s="579" t="s">
        <v>1074</v>
      </c>
      <c r="H8" s="579" t="s">
        <v>1075</v>
      </c>
      <c r="I8" s="579" t="s">
        <v>1076</v>
      </c>
      <c r="J8" s="580" t="s">
        <v>594</v>
      </c>
      <c r="K8" s="579" t="s">
        <v>595</v>
      </c>
    </row>
    <row r="9" spans="1:11" s="41" customFormat="1" ht="19.5" customHeight="1">
      <c r="A9" s="581" t="s">
        <v>596</v>
      </c>
      <c r="B9" s="582"/>
      <c r="C9" s="585">
        <v>34498500000</v>
      </c>
      <c r="D9" s="585">
        <v>16170748000</v>
      </c>
      <c r="E9" s="585">
        <v>0</v>
      </c>
      <c r="F9" s="585">
        <v>0</v>
      </c>
      <c r="G9" s="585">
        <v>0</v>
      </c>
      <c r="H9" s="585">
        <v>7370883419</v>
      </c>
      <c r="I9" s="585">
        <v>3957041471</v>
      </c>
      <c r="J9" s="585">
        <v>35535056991</v>
      </c>
      <c r="K9" s="585">
        <v>97532229881</v>
      </c>
    </row>
    <row r="10" spans="1:11" s="41" customFormat="1" ht="19.5" customHeight="1">
      <c r="A10" s="1" t="s">
        <v>1240</v>
      </c>
      <c r="C10" s="583">
        <v>19461350000</v>
      </c>
      <c r="D10" s="583">
        <v>0</v>
      </c>
      <c r="E10" s="583"/>
      <c r="F10" s="583"/>
      <c r="G10" s="583"/>
      <c r="H10" s="583">
        <v>0</v>
      </c>
      <c r="I10" s="583">
        <v>0</v>
      </c>
      <c r="J10" s="583">
        <v>0</v>
      </c>
      <c r="K10" s="22">
        <v>19461350000</v>
      </c>
    </row>
    <row r="11" spans="1:11" s="41" customFormat="1" ht="19.5" customHeight="1">
      <c r="A11" s="1" t="s">
        <v>1241</v>
      </c>
      <c r="C11" s="583">
        <v>0</v>
      </c>
      <c r="D11" s="583">
        <v>-80022000</v>
      </c>
      <c r="E11" s="588"/>
      <c r="F11" s="588"/>
      <c r="G11" s="588"/>
      <c r="H11" s="588">
        <v>0</v>
      </c>
      <c r="I11" s="588">
        <v>0</v>
      </c>
      <c r="J11" s="588">
        <v>0</v>
      </c>
      <c r="K11" s="22">
        <v>-80022000</v>
      </c>
    </row>
    <row r="12" spans="1:11" s="41" customFormat="1" ht="19.5" customHeight="1">
      <c r="A12" s="1" t="s">
        <v>1242</v>
      </c>
      <c r="C12" s="583">
        <v>0</v>
      </c>
      <c r="D12" s="583">
        <v>0</v>
      </c>
      <c r="E12" s="588"/>
      <c r="F12" s="588"/>
      <c r="G12" s="588"/>
      <c r="H12" s="588">
        <v>0</v>
      </c>
      <c r="I12" s="588">
        <v>0</v>
      </c>
      <c r="J12" s="588">
        <v>-8975497170.052338</v>
      </c>
      <c r="K12" s="22">
        <v>-8975497170.052338</v>
      </c>
    </row>
    <row r="13" spans="1:12" s="41" customFormat="1" ht="19.5" customHeight="1">
      <c r="A13" s="44" t="s">
        <v>1243</v>
      </c>
      <c r="C13" s="583">
        <v>0</v>
      </c>
      <c r="D13" s="583">
        <v>0</v>
      </c>
      <c r="E13" s="588"/>
      <c r="F13" s="588"/>
      <c r="G13" s="588"/>
      <c r="H13" s="588">
        <v>0</v>
      </c>
      <c r="I13" s="588">
        <v>0</v>
      </c>
      <c r="J13" s="661">
        <v>-10348560000</v>
      </c>
      <c r="K13" s="22">
        <v>-10348560000</v>
      </c>
      <c r="L13" s="325"/>
    </row>
    <row r="14" spans="1:11" s="41" customFormat="1" ht="19.5" customHeight="1">
      <c r="A14" s="44" t="s">
        <v>1244</v>
      </c>
      <c r="C14" s="583">
        <v>0</v>
      </c>
      <c r="D14" s="583">
        <v>0</v>
      </c>
      <c r="E14" s="588"/>
      <c r="F14" s="588"/>
      <c r="G14" s="588"/>
      <c r="H14" s="588">
        <v>0</v>
      </c>
      <c r="I14" s="588">
        <v>0</v>
      </c>
      <c r="J14" s="661">
        <v>-3449090000</v>
      </c>
      <c r="K14" s="22">
        <v>-3449090000</v>
      </c>
    </row>
    <row r="15" spans="1:11" s="41" customFormat="1" ht="19.5" customHeight="1">
      <c r="A15" s="1" t="s">
        <v>1245</v>
      </c>
      <c r="C15" s="583">
        <v>0</v>
      </c>
      <c r="D15" s="583">
        <v>0</v>
      </c>
      <c r="E15" s="588"/>
      <c r="F15" s="588"/>
      <c r="G15" s="588"/>
      <c r="H15" s="588">
        <v>140062322</v>
      </c>
      <c r="I15" s="588">
        <v>70031161</v>
      </c>
      <c r="J15" s="588">
        <v>-210093483</v>
      </c>
      <c r="K15" s="22">
        <v>0</v>
      </c>
    </row>
    <row r="16" spans="1:11" s="41" customFormat="1" ht="19.5" customHeight="1">
      <c r="A16" s="1" t="s">
        <v>1246</v>
      </c>
      <c r="C16" s="583">
        <v>0</v>
      </c>
      <c r="D16" s="583">
        <v>0</v>
      </c>
      <c r="E16" s="588"/>
      <c r="F16" s="588"/>
      <c r="G16" s="588"/>
      <c r="H16" s="588">
        <v>0</v>
      </c>
      <c r="I16" s="588">
        <v>0</v>
      </c>
      <c r="J16" s="588">
        <v>-98043625</v>
      </c>
      <c r="K16" s="22">
        <v>-98043625</v>
      </c>
    </row>
    <row r="17" spans="1:11" s="41" customFormat="1" ht="19.5" customHeight="1">
      <c r="A17" s="1" t="s">
        <v>15</v>
      </c>
      <c r="C17" s="583">
        <v>0</v>
      </c>
      <c r="D17" s="583">
        <v>0</v>
      </c>
      <c r="E17" s="588"/>
      <c r="F17" s="588"/>
      <c r="G17" s="588"/>
      <c r="H17" s="588">
        <v>0</v>
      </c>
      <c r="I17" s="588">
        <v>0</v>
      </c>
      <c r="J17" s="588">
        <v>-130374835</v>
      </c>
      <c r="K17" s="22">
        <v>-130374835</v>
      </c>
    </row>
    <row r="18" spans="1:12" s="81" customFormat="1" ht="19.5" customHeight="1">
      <c r="A18" s="584" t="s">
        <v>599</v>
      </c>
      <c r="B18" s="243"/>
      <c r="C18" s="585">
        <f aca="true" t="shared" si="0" ref="C18:J18">SUM(C9:C17)</f>
        <v>53959850000</v>
      </c>
      <c r="D18" s="585">
        <f t="shared" si="0"/>
        <v>16090726000</v>
      </c>
      <c r="E18" s="585">
        <f t="shared" si="0"/>
        <v>0</v>
      </c>
      <c r="F18" s="585">
        <f t="shared" si="0"/>
        <v>0</v>
      </c>
      <c r="G18" s="585">
        <f t="shared" si="0"/>
        <v>0</v>
      </c>
      <c r="H18" s="585">
        <f t="shared" si="0"/>
        <v>7510945741</v>
      </c>
      <c r="I18" s="585">
        <f t="shared" si="0"/>
        <v>4027072632</v>
      </c>
      <c r="J18" s="585">
        <f t="shared" si="0"/>
        <v>12323397877.947662</v>
      </c>
      <c r="K18" s="585">
        <f>SUM(C18:J18)</f>
        <v>93911992250.94766</v>
      </c>
      <c r="L18" s="417">
        <f>K18-'[1]CDKT '!K113</f>
        <v>-3620237629.772339</v>
      </c>
    </row>
    <row r="19" spans="1:11" s="357" customFormat="1" ht="15.75" customHeight="1">
      <c r="A19" s="586"/>
      <c r="B19" s="83"/>
      <c r="C19" s="587"/>
      <c r="D19" s="587"/>
      <c r="E19" s="587"/>
      <c r="F19" s="587"/>
      <c r="G19" s="587"/>
      <c r="H19" s="587"/>
      <c r="I19" s="587"/>
      <c r="J19" s="587"/>
      <c r="K19" s="587"/>
    </row>
    <row r="20" spans="1:11" s="357" customFormat="1" ht="15.75" customHeight="1">
      <c r="A20" s="586"/>
      <c r="B20" s="83"/>
      <c r="C20" s="587"/>
      <c r="D20" s="587"/>
      <c r="E20" s="587"/>
      <c r="F20" s="587"/>
      <c r="G20" s="587"/>
      <c r="H20" s="587"/>
      <c r="I20" s="587"/>
      <c r="J20" s="587"/>
      <c r="K20" s="587"/>
    </row>
    <row r="21" spans="1:11" s="357" customFormat="1" ht="15.75" customHeight="1">
      <c r="A21" s="586"/>
      <c r="B21" s="83"/>
      <c r="C21" s="587"/>
      <c r="D21" s="587"/>
      <c r="E21" s="587"/>
      <c r="F21" s="587"/>
      <c r="G21" s="587"/>
      <c r="H21" s="587"/>
      <c r="I21" s="587"/>
      <c r="J21" s="587"/>
      <c r="K21" s="587"/>
    </row>
    <row r="22" spans="1:11" s="357" customFormat="1" ht="15.75" customHeight="1">
      <c r="A22" s="586"/>
      <c r="B22" s="83"/>
      <c r="C22" s="587"/>
      <c r="D22" s="587"/>
      <c r="E22" s="587"/>
      <c r="F22" s="587"/>
      <c r="G22" s="587"/>
      <c r="H22" s="587"/>
      <c r="I22" s="587"/>
      <c r="J22" s="587"/>
      <c r="K22" s="587"/>
    </row>
    <row r="23" spans="1:11" s="357" customFormat="1" ht="15.75" customHeight="1">
      <c r="A23" s="586"/>
      <c r="B23" s="83"/>
      <c r="C23" s="587"/>
      <c r="D23" s="587"/>
      <c r="E23" s="587"/>
      <c r="F23" s="587"/>
      <c r="G23" s="587"/>
      <c r="H23" s="587"/>
      <c r="I23" s="587"/>
      <c r="J23" s="587"/>
      <c r="K23" s="587"/>
    </row>
    <row r="24" spans="1:11" s="357" customFormat="1" ht="15.75" customHeight="1">
      <c r="A24" s="586"/>
      <c r="B24" s="83"/>
      <c r="C24" s="587"/>
      <c r="D24" s="587"/>
      <c r="E24" s="587"/>
      <c r="F24" s="587"/>
      <c r="G24" s="587"/>
      <c r="H24" s="587"/>
      <c r="I24" s="587"/>
      <c r="J24" s="587"/>
      <c r="K24" s="587"/>
    </row>
    <row r="25" spans="1:11" s="357" customFormat="1" ht="15.75" customHeight="1">
      <c r="A25" s="586"/>
      <c r="B25" s="83"/>
      <c r="C25" s="587"/>
      <c r="D25" s="587"/>
      <c r="E25" s="587"/>
      <c r="F25" s="587"/>
      <c r="G25" s="587"/>
      <c r="H25" s="587"/>
      <c r="I25" s="587"/>
      <c r="J25" s="587"/>
      <c r="K25" s="587"/>
    </row>
    <row r="26" spans="1:11" s="357" customFormat="1" ht="15.75" customHeight="1">
      <c r="A26" s="586"/>
      <c r="B26" s="83"/>
      <c r="C26" s="587"/>
      <c r="D26" s="587"/>
      <c r="E26" s="587"/>
      <c r="F26" s="587"/>
      <c r="G26" s="587"/>
      <c r="H26" s="587"/>
      <c r="I26" s="587"/>
      <c r="J26" s="587"/>
      <c r="K26" s="587"/>
    </row>
    <row r="27" spans="1:13" s="81" customFormat="1" ht="19.5" customHeight="1">
      <c r="A27" s="584" t="s">
        <v>600</v>
      </c>
      <c r="B27" s="243"/>
      <c r="C27" s="585">
        <f>C18</f>
        <v>53959850000</v>
      </c>
      <c r="D27" s="585">
        <f aca="true" t="shared" si="1" ref="D27:K27">D18</f>
        <v>16090726000</v>
      </c>
      <c r="E27" s="585">
        <f t="shared" si="1"/>
        <v>0</v>
      </c>
      <c r="F27" s="585">
        <f>F18</f>
        <v>0</v>
      </c>
      <c r="G27" s="585">
        <f t="shared" si="1"/>
        <v>0</v>
      </c>
      <c r="H27" s="585">
        <f>H18</f>
        <v>7510945741</v>
      </c>
      <c r="I27" s="585">
        <f>I18</f>
        <v>4027072632</v>
      </c>
      <c r="J27" s="585">
        <f>J18</f>
        <v>12323397877.947662</v>
      </c>
      <c r="K27" s="585">
        <f t="shared" si="1"/>
        <v>93911992250.94766</v>
      </c>
      <c r="L27" s="548">
        <f>K27-'[1]CDKT '!K113</f>
        <v>-3620237629.772339</v>
      </c>
      <c r="M27" s="417">
        <f>J27-42406022669</f>
        <v>-30082624791.052338</v>
      </c>
    </row>
    <row r="28" spans="1:12" s="41" customFormat="1" ht="19.5" customHeight="1">
      <c r="A28" s="1" t="s">
        <v>7</v>
      </c>
      <c r="C28" s="583"/>
      <c r="D28" s="583">
        <v>0</v>
      </c>
      <c r="E28" s="583">
        <v>0</v>
      </c>
      <c r="F28" s="583">
        <v>0</v>
      </c>
      <c r="G28" s="583">
        <v>0</v>
      </c>
      <c r="H28" s="583">
        <v>0</v>
      </c>
      <c r="I28" s="583">
        <v>0</v>
      </c>
      <c r="J28" s="583">
        <v>0</v>
      </c>
      <c r="K28" s="22">
        <f aca="true" t="shared" si="2" ref="K28:K35">SUM(C28:J28)</f>
        <v>0</v>
      </c>
      <c r="L28" s="270"/>
    </row>
    <row r="29" spans="1:11" s="41" customFormat="1" ht="19.5" customHeight="1">
      <c r="A29" s="1" t="s">
        <v>8</v>
      </c>
      <c r="C29" s="583">
        <v>0</v>
      </c>
      <c r="D29" s="583"/>
      <c r="E29" s="588"/>
      <c r="F29" s="588"/>
      <c r="G29" s="588"/>
      <c r="H29" s="588">
        <v>0</v>
      </c>
      <c r="I29" s="588">
        <v>0</v>
      </c>
      <c r="J29" s="588">
        <v>0</v>
      </c>
      <c r="K29" s="22">
        <f t="shared" si="2"/>
        <v>0</v>
      </c>
    </row>
    <row r="30" spans="1:11" s="41" customFormat="1" ht="19.5" customHeight="1">
      <c r="A30" s="1" t="s">
        <v>1156</v>
      </c>
      <c r="C30" s="583">
        <v>0</v>
      </c>
      <c r="D30" s="583">
        <v>0</v>
      </c>
      <c r="E30" s="588"/>
      <c r="F30" s="588"/>
      <c r="G30" s="588"/>
      <c r="H30" s="588">
        <v>0</v>
      </c>
      <c r="I30" s="588">
        <v>0</v>
      </c>
      <c r="J30" s="588">
        <v>-394862854</v>
      </c>
      <c r="K30" s="22">
        <f>SUM(C30:J30)</f>
        <v>-394862854</v>
      </c>
    </row>
    <row r="31" spans="1:11" s="41" customFormat="1" ht="19.5" customHeight="1">
      <c r="A31" s="1" t="s">
        <v>1157</v>
      </c>
      <c r="C31" s="583">
        <v>0</v>
      </c>
      <c r="D31" s="583">
        <v>0</v>
      </c>
      <c r="E31" s="588"/>
      <c r="F31" s="588"/>
      <c r="G31" s="588"/>
      <c r="H31" s="588">
        <v>0</v>
      </c>
      <c r="I31" s="588">
        <v>0</v>
      </c>
      <c r="J31" s="588"/>
      <c r="K31" s="22">
        <f t="shared" si="2"/>
        <v>0</v>
      </c>
    </row>
    <row r="32" spans="1:11" s="41" customFormat="1" ht="19.5" customHeight="1">
      <c r="A32" s="1" t="s">
        <v>1247</v>
      </c>
      <c r="C32" s="583">
        <v>0</v>
      </c>
      <c r="D32" s="583">
        <v>0</v>
      </c>
      <c r="E32" s="588"/>
      <c r="F32" s="588"/>
      <c r="G32" s="588"/>
      <c r="H32" s="588"/>
      <c r="I32" s="588"/>
      <c r="J32" s="588">
        <f>-SUM(H32:I32)</f>
        <v>0</v>
      </c>
      <c r="K32" s="22">
        <f t="shared" si="2"/>
        <v>0</v>
      </c>
    </row>
    <row r="33" spans="1:11" s="41" customFormat="1" ht="19.5" customHeight="1">
      <c r="A33" s="1" t="s">
        <v>1248</v>
      </c>
      <c r="C33" s="583">
        <v>0</v>
      </c>
      <c r="D33" s="583">
        <v>0</v>
      </c>
      <c r="E33" s="588"/>
      <c r="F33" s="588"/>
      <c r="G33" s="588"/>
      <c r="H33" s="588">
        <v>0</v>
      </c>
      <c r="I33" s="588">
        <v>0</v>
      </c>
      <c r="J33" s="588"/>
      <c r="K33" s="22">
        <f t="shared" si="2"/>
        <v>0</v>
      </c>
    </row>
    <row r="34" spans="1:11" s="41" customFormat="1" ht="19.5" customHeight="1">
      <c r="A34" s="1" t="s">
        <v>15</v>
      </c>
      <c r="C34" s="583">
        <v>0</v>
      </c>
      <c r="D34" s="583">
        <v>0</v>
      </c>
      <c r="E34" s="588"/>
      <c r="F34" s="588"/>
      <c r="G34" s="588"/>
      <c r="H34" s="588">
        <v>0</v>
      </c>
      <c r="I34" s="588">
        <v>0</v>
      </c>
      <c r="J34" s="588"/>
      <c r="K34" s="22">
        <f t="shared" si="2"/>
        <v>0</v>
      </c>
    </row>
    <row r="35" spans="1:11" s="41" customFormat="1" ht="19.5" customHeight="1">
      <c r="A35" s="589" t="s">
        <v>9</v>
      </c>
      <c r="B35" s="590"/>
      <c r="C35" s="591"/>
      <c r="D35" s="591"/>
      <c r="E35" s="591"/>
      <c r="F35" s="591"/>
      <c r="G35" s="591"/>
      <c r="H35" s="592"/>
      <c r="I35" s="592"/>
      <c r="J35" s="593"/>
      <c r="K35" s="431">
        <f t="shared" si="2"/>
        <v>0</v>
      </c>
    </row>
    <row r="36" spans="1:12" s="81" customFormat="1" ht="19.5" customHeight="1" thickBot="1">
      <c r="A36" s="594" t="s">
        <v>10</v>
      </c>
      <c r="B36" s="249"/>
      <c r="C36" s="595">
        <f aca="true" t="shared" si="3" ref="C36:K36">SUM(C27:C35)</f>
        <v>53959850000</v>
      </c>
      <c r="D36" s="595">
        <f t="shared" si="3"/>
        <v>16090726000</v>
      </c>
      <c r="E36" s="595">
        <f t="shared" si="3"/>
        <v>0</v>
      </c>
      <c r="F36" s="595">
        <f t="shared" si="3"/>
        <v>0</v>
      </c>
      <c r="G36" s="595">
        <f t="shared" si="3"/>
        <v>0</v>
      </c>
      <c r="H36" s="595">
        <f t="shared" si="3"/>
        <v>7510945741</v>
      </c>
      <c r="I36" s="595">
        <f t="shared" si="3"/>
        <v>4027072632</v>
      </c>
      <c r="J36" s="595">
        <f>SUM(J27:J35)</f>
        <v>11928535023.947662</v>
      </c>
      <c r="K36" s="595">
        <f t="shared" si="3"/>
        <v>93517129396.94766</v>
      </c>
      <c r="L36" s="548">
        <f>K36-'[1]CDKT '!I113</f>
        <v>-7186654200.052338</v>
      </c>
    </row>
    <row r="37" spans="3:13" s="596" customFormat="1" ht="15" customHeight="1" thickTop="1">
      <c r="C37" s="597">
        <f>C36-'[1]CDKT '!I114</f>
        <v>0</v>
      </c>
      <c r="D37" s="597">
        <v>0</v>
      </c>
      <c r="E37" s="597">
        <v>0</v>
      </c>
      <c r="F37" s="597">
        <v>0</v>
      </c>
      <c r="G37" s="597">
        <v>0</v>
      </c>
      <c r="H37" s="597">
        <f>H36-'[1]CDKT '!I120</f>
        <v>-22181860</v>
      </c>
      <c r="I37" s="597">
        <f>I36-'[1]CDKT '!I121</f>
        <v>-11090929</v>
      </c>
      <c r="J37" s="662"/>
      <c r="K37" s="598">
        <v>0</v>
      </c>
      <c r="M37" s="598"/>
    </row>
    <row r="38" spans="1:11" s="491" customFormat="1" ht="15.75" customHeight="1">
      <c r="A38" s="599"/>
      <c r="B38" s="600"/>
      <c r="C38" s="600"/>
      <c r="D38" s="600"/>
      <c r="E38" s="600"/>
      <c r="F38" s="600"/>
      <c r="G38" s="600"/>
      <c r="H38" s="457"/>
      <c r="I38" s="442"/>
      <c r="J38" s="601"/>
      <c r="K38" s="550"/>
    </row>
    <row r="39" spans="1:11" s="491" customFormat="1" ht="15.75" customHeight="1">
      <c r="A39" s="488"/>
      <c r="B39" s="602"/>
      <c r="C39" s="603"/>
      <c r="D39" s="457"/>
      <c r="E39" s="602"/>
      <c r="F39" s="602"/>
      <c r="G39" s="457"/>
      <c r="H39" s="442"/>
      <c r="I39" s="442"/>
      <c r="J39" s="442"/>
      <c r="K39" s="550"/>
    </row>
    <row r="40" spans="1:11" s="491" customFormat="1" ht="15.75" customHeight="1">
      <c r="A40" s="488"/>
      <c r="B40" s="604"/>
      <c r="C40" s="605"/>
      <c r="D40" s="606"/>
      <c r="E40" s="607"/>
      <c r="F40" s="488"/>
      <c r="G40" s="23"/>
      <c r="H40" s="36"/>
      <c r="I40" s="36"/>
      <c r="J40" s="36"/>
      <c r="K40" s="550"/>
    </row>
    <row r="41" spans="1:11" s="491" customFormat="1" ht="15.75" customHeight="1">
      <c r="A41" s="488"/>
      <c r="B41" s="608"/>
      <c r="C41" s="609"/>
      <c r="D41" s="610"/>
      <c r="E41" s="490"/>
      <c r="F41" s="488"/>
      <c r="G41" s="23"/>
      <c r="H41" s="36"/>
      <c r="I41" s="36"/>
      <c r="J41" s="36"/>
      <c r="K41" s="550"/>
    </row>
    <row r="42" spans="1:11" s="491" customFormat="1" ht="15.75" customHeight="1">
      <c r="A42" s="488"/>
      <c r="B42" s="608"/>
      <c r="C42" s="609"/>
      <c r="D42" s="610"/>
      <c r="E42" s="490"/>
      <c r="F42" s="488"/>
      <c r="G42" s="23"/>
      <c r="H42" s="36"/>
      <c r="I42" s="36"/>
      <c r="J42" s="36"/>
      <c r="K42" s="550"/>
    </row>
    <row r="43" spans="1:11" s="491" customFormat="1" ht="15.75" customHeight="1">
      <c r="A43" s="488"/>
      <c r="B43" s="608"/>
      <c r="C43" s="609"/>
      <c r="D43" s="610"/>
      <c r="E43" s="490"/>
      <c r="F43" s="488"/>
      <c r="G43" s="23"/>
      <c r="H43" s="36"/>
      <c r="I43" s="36"/>
      <c r="J43" s="36"/>
      <c r="K43" s="550"/>
    </row>
    <row r="44" spans="1:11" s="618" customFormat="1" ht="15.75" customHeight="1">
      <c r="A44" s="611"/>
      <c r="B44" s="612"/>
      <c r="C44" s="613"/>
      <c r="D44" s="614"/>
      <c r="E44" s="615"/>
      <c r="F44" s="611"/>
      <c r="G44" s="616"/>
      <c r="H44" s="24"/>
      <c r="I44" s="24"/>
      <c r="J44" s="24"/>
      <c r="K44" s="617"/>
    </row>
  </sheetData>
  <sheetProtection/>
  <mergeCells count="1">
    <mergeCell ref="A8:B8"/>
  </mergeCells>
  <printOptions/>
  <pageMargins left="0.7086614173228347" right="0.7086614173228347" top="0.7480314960629921" bottom="0.7480314960629921" header="0.31496062992125984" footer="0.31496062992125984"/>
  <pageSetup firstPageNumber="28" useFirstPageNumber="1" horizontalDpi="600" verticalDpi="600" orientation="landscape" paperSize="9" r:id="rId1"/>
  <headerFooter>
    <oddFooter>&amp;RTrang &amp;P</oddFooter>
  </headerFooter>
</worksheet>
</file>

<file path=xl/worksheets/sheet9.xml><?xml version="1.0" encoding="utf-8"?>
<worksheet xmlns="http://schemas.openxmlformats.org/spreadsheetml/2006/main" xmlns:r="http://schemas.openxmlformats.org/officeDocument/2006/relationships">
  <dimension ref="A1:IQ26"/>
  <sheetViews>
    <sheetView zoomScalePageLayoutView="0" workbookViewId="0" topLeftCell="A1">
      <selection activeCell="M8" sqref="M8"/>
    </sheetView>
  </sheetViews>
  <sheetFormatPr defaultColWidth="9.00390625" defaultRowHeight="12.75"/>
  <cols>
    <col min="1" max="1" width="2.25390625" style="0" customWidth="1"/>
    <col min="2" max="2" width="29.625" style="0" customWidth="1"/>
    <col min="3" max="3" width="5.25390625" style="0" customWidth="1"/>
    <col min="4" max="4" width="4.25390625" style="0" customWidth="1"/>
    <col min="5" max="6" width="18.875" style="0" customWidth="1"/>
    <col min="7" max="7" width="18.625" style="0" customWidth="1"/>
    <col min="8" max="8" width="16.375" style="0" customWidth="1"/>
    <col min="9" max="9" width="0.6171875" style="0" customWidth="1"/>
    <col min="10" max="10" width="16.75390625" style="0" customWidth="1"/>
    <col min="11" max="11" width="16.625" style="0" customWidth="1"/>
  </cols>
  <sheetData>
    <row r="1" spans="1:251" s="491" customFormat="1" ht="19.5" customHeight="1">
      <c r="A1" s="486" t="str">
        <f>'[1]TTC'!D6</f>
        <v>CÔNG TY CỔ PHẦN CHẾ TẠO MÁY DZĨ AN VIỆT NAM</v>
      </c>
      <c r="B1" s="487"/>
      <c r="C1" s="488"/>
      <c r="D1" s="488"/>
      <c r="E1" s="489"/>
      <c r="F1" s="488"/>
      <c r="G1" s="490"/>
      <c r="H1" s="488"/>
      <c r="I1" s="488"/>
      <c r="J1" s="488"/>
      <c r="K1" s="24" t="s">
        <v>1142</v>
      </c>
      <c r="L1" s="36"/>
      <c r="N1" s="457"/>
      <c r="O1" s="550"/>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488"/>
      <c r="EY1" s="488"/>
      <c r="EZ1" s="488"/>
      <c r="FA1" s="488"/>
      <c r="FB1" s="488"/>
      <c r="FC1" s="488"/>
      <c r="FD1" s="488"/>
      <c r="FE1" s="488"/>
      <c r="FF1" s="488"/>
      <c r="FG1" s="488"/>
      <c r="FH1" s="488"/>
      <c r="FI1" s="488"/>
      <c r="FJ1" s="488"/>
      <c r="FK1" s="488"/>
      <c r="FL1" s="488"/>
      <c r="FM1" s="488"/>
      <c r="FN1" s="488"/>
      <c r="FO1" s="488"/>
      <c r="FP1" s="488"/>
      <c r="FQ1" s="488"/>
      <c r="FR1" s="488"/>
      <c r="FS1" s="488"/>
      <c r="FT1" s="488"/>
      <c r="FU1" s="488"/>
      <c r="FV1" s="488"/>
      <c r="FW1" s="488"/>
      <c r="FX1" s="488"/>
      <c r="FY1" s="488"/>
      <c r="FZ1" s="488"/>
      <c r="GA1" s="488"/>
      <c r="GB1" s="488"/>
      <c r="GC1" s="488"/>
      <c r="GD1" s="488"/>
      <c r="GE1" s="488"/>
      <c r="GF1" s="488"/>
      <c r="GG1" s="488"/>
      <c r="GH1" s="488"/>
      <c r="GI1" s="488"/>
      <c r="GJ1" s="488"/>
      <c r="GK1" s="488"/>
      <c r="GL1" s="488"/>
      <c r="GM1" s="488"/>
      <c r="GN1" s="488"/>
      <c r="GO1" s="488"/>
      <c r="GP1" s="488"/>
      <c r="GQ1" s="488"/>
      <c r="GR1" s="488"/>
      <c r="GS1" s="488"/>
      <c r="GT1" s="488"/>
      <c r="GU1" s="488"/>
      <c r="GV1" s="488"/>
      <c r="GW1" s="488"/>
      <c r="GX1" s="488"/>
      <c r="GY1" s="488"/>
      <c r="GZ1" s="488"/>
      <c r="HA1" s="488"/>
      <c r="HB1" s="488"/>
      <c r="HC1" s="488"/>
      <c r="HD1" s="488"/>
      <c r="HE1" s="488"/>
      <c r="HF1" s="488"/>
      <c r="HG1" s="488"/>
      <c r="HH1" s="488"/>
      <c r="HI1" s="488"/>
      <c r="HJ1" s="488"/>
      <c r="HK1" s="488"/>
      <c r="HL1" s="488"/>
      <c r="HM1" s="488"/>
      <c r="HN1" s="488"/>
      <c r="HO1" s="488"/>
      <c r="HP1" s="488"/>
      <c r="HQ1" s="488"/>
      <c r="HR1" s="488"/>
      <c r="HS1" s="488"/>
      <c r="HT1" s="488"/>
      <c r="HU1" s="488"/>
      <c r="HV1" s="488"/>
      <c r="HW1" s="488"/>
      <c r="HX1" s="488"/>
      <c r="HY1" s="488"/>
      <c r="HZ1" s="488"/>
      <c r="IA1" s="488"/>
      <c r="IB1" s="488"/>
      <c r="IC1" s="488"/>
      <c r="ID1" s="488"/>
      <c r="IE1" s="488"/>
      <c r="IF1" s="488"/>
      <c r="IG1" s="488"/>
      <c r="IH1" s="488"/>
      <c r="II1" s="488"/>
      <c r="IJ1" s="488"/>
      <c r="IK1" s="488"/>
      <c r="IL1" s="488"/>
      <c r="IM1" s="488"/>
      <c r="IN1" s="488"/>
      <c r="IO1" s="488"/>
      <c r="IP1" s="488"/>
      <c r="IQ1" s="488"/>
    </row>
    <row r="2" spans="1:251" s="491" customFormat="1" ht="9.75" customHeight="1">
      <c r="A2" s="486"/>
      <c r="B2" s="487"/>
      <c r="C2" s="488"/>
      <c r="D2" s="488"/>
      <c r="E2" s="489"/>
      <c r="F2" s="488"/>
      <c r="G2" s="490"/>
      <c r="H2" s="488"/>
      <c r="I2" s="488"/>
      <c r="J2" s="488"/>
      <c r="K2" s="24"/>
      <c r="L2" s="36"/>
      <c r="N2" s="457"/>
      <c r="O2" s="550"/>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c r="EU2" s="488"/>
      <c r="EV2" s="488"/>
      <c r="EW2" s="488"/>
      <c r="EX2" s="488"/>
      <c r="EY2" s="488"/>
      <c r="EZ2" s="488"/>
      <c r="FA2" s="488"/>
      <c r="FB2" s="488"/>
      <c r="FC2" s="488"/>
      <c r="FD2" s="488"/>
      <c r="FE2" s="488"/>
      <c r="FF2" s="488"/>
      <c r="FG2" s="488"/>
      <c r="FH2" s="488"/>
      <c r="FI2" s="488"/>
      <c r="FJ2" s="488"/>
      <c r="FK2" s="488"/>
      <c r="FL2" s="488"/>
      <c r="FM2" s="488"/>
      <c r="FN2" s="488"/>
      <c r="FO2" s="488"/>
      <c r="FP2" s="488"/>
      <c r="FQ2" s="488"/>
      <c r="FR2" s="488"/>
      <c r="FS2" s="488"/>
      <c r="FT2" s="488"/>
      <c r="FU2" s="488"/>
      <c r="FV2" s="488"/>
      <c r="FW2" s="488"/>
      <c r="FX2" s="488"/>
      <c r="FY2" s="488"/>
      <c r="FZ2" s="488"/>
      <c r="GA2" s="488"/>
      <c r="GB2" s="488"/>
      <c r="GC2" s="488"/>
      <c r="GD2" s="488"/>
      <c r="GE2" s="488"/>
      <c r="GF2" s="488"/>
      <c r="GG2" s="488"/>
      <c r="GH2" s="488"/>
      <c r="GI2" s="488"/>
      <c r="GJ2" s="488"/>
      <c r="GK2" s="488"/>
      <c r="GL2" s="488"/>
      <c r="GM2" s="488"/>
      <c r="GN2" s="488"/>
      <c r="GO2" s="488"/>
      <c r="GP2" s="488"/>
      <c r="GQ2" s="488"/>
      <c r="GR2" s="488"/>
      <c r="GS2" s="488"/>
      <c r="GT2" s="488"/>
      <c r="GU2" s="488"/>
      <c r="GV2" s="488"/>
      <c r="GW2" s="488"/>
      <c r="GX2" s="488"/>
      <c r="GY2" s="488"/>
      <c r="GZ2" s="488"/>
      <c r="HA2" s="488"/>
      <c r="HB2" s="488"/>
      <c r="HC2" s="488"/>
      <c r="HD2" s="488"/>
      <c r="HE2" s="488"/>
      <c r="HF2" s="488"/>
      <c r="HG2" s="488"/>
      <c r="HH2" s="488"/>
      <c r="HI2" s="488"/>
      <c r="HJ2" s="488"/>
      <c r="HK2" s="488"/>
      <c r="HL2" s="488"/>
      <c r="HM2" s="488"/>
      <c r="HN2" s="488"/>
      <c r="HO2" s="488"/>
      <c r="HP2" s="488"/>
      <c r="HQ2" s="488"/>
      <c r="HR2" s="488"/>
      <c r="HS2" s="488"/>
      <c r="HT2" s="488"/>
      <c r="HU2" s="488"/>
      <c r="HV2" s="488"/>
      <c r="HW2" s="488"/>
      <c r="HX2" s="488"/>
      <c r="HY2" s="488"/>
      <c r="HZ2" s="488"/>
      <c r="IA2" s="488"/>
      <c r="IB2" s="488"/>
      <c r="IC2" s="488"/>
      <c r="ID2" s="488"/>
      <c r="IE2" s="488"/>
      <c r="IF2" s="488"/>
      <c r="IG2" s="488"/>
      <c r="IH2" s="488"/>
      <c r="II2" s="488"/>
      <c r="IJ2" s="488"/>
      <c r="IK2" s="488"/>
      <c r="IL2" s="488"/>
      <c r="IM2" s="488"/>
      <c r="IN2" s="488"/>
      <c r="IO2" s="488"/>
      <c r="IP2" s="488"/>
      <c r="IQ2" s="488"/>
    </row>
    <row r="3" spans="1:15" s="491" customFormat="1" ht="24.75" customHeight="1">
      <c r="A3" s="551" t="str">
        <f>'[1]TM'!A3</f>
        <v>THUYẾT MINH BÁO CÁO TÀI CHÍNH</v>
      </c>
      <c r="B3" s="552"/>
      <c r="C3" s="552"/>
      <c r="D3" s="552"/>
      <c r="E3" s="552"/>
      <c r="F3" s="552"/>
      <c r="G3" s="552"/>
      <c r="H3" s="552"/>
      <c r="I3" s="552"/>
      <c r="J3" s="552"/>
      <c r="K3" s="553"/>
      <c r="L3" s="29"/>
      <c r="N3" s="29"/>
      <c r="O3" s="550"/>
    </row>
    <row r="4" spans="1:15" s="491" customFormat="1" ht="18" customHeight="1">
      <c r="A4" s="554" t="s">
        <v>1252</v>
      </c>
      <c r="B4" s="555"/>
      <c r="C4" s="555"/>
      <c r="D4" s="555"/>
      <c r="E4" s="555"/>
      <c r="F4" s="555"/>
      <c r="G4" s="555"/>
      <c r="H4" s="555"/>
      <c r="I4" s="555"/>
      <c r="J4" s="555"/>
      <c r="K4" s="556" t="s">
        <v>1143</v>
      </c>
      <c r="L4" s="36"/>
      <c r="N4" s="557"/>
      <c r="O4" s="550"/>
    </row>
    <row r="5" ht="14.25">
      <c r="L5" s="619"/>
    </row>
    <row r="6" spans="1:12" ht="15">
      <c r="A6" s="306" t="s">
        <v>1158</v>
      </c>
      <c r="B6" s="278"/>
      <c r="C6" s="306"/>
      <c r="D6" s="306"/>
      <c r="E6" s="306"/>
      <c r="F6" s="306"/>
      <c r="G6" s="306"/>
      <c r="H6" s="306"/>
      <c r="I6" s="306"/>
      <c r="J6" s="620"/>
      <c r="K6" s="306"/>
      <c r="L6" s="306"/>
    </row>
    <row r="7" spans="1:12" ht="27" customHeight="1">
      <c r="A7" s="47"/>
      <c r="B7" s="621" t="s">
        <v>1159</v>
      </c>
      <c r="C7" s="47"/>
      <c r="D7" s="47"/>
      <c r="E7" s="47"/>
      <c r="F7" s="47"/>
      <c r="G7" s="47"/>
      <c r="H7" s="47"/>
      <c r="I7" s="47"/>
      <c r="J7" s="291"/>
      <c r="K7" s="47"/>
      <c r="L7" s="47"/>
    </row>
    <row r="8" spans="1:12" ht="15">
      <c r="A8" s="306"/>
      <c r="B8" s="306"/>
      <c r="C8" s="306"/>
      <c r="D8" s="306"/>
      <c r="E8" s="760" t="s">
        <v>1160</v>
      </c>
      <c r="F8" s="760"/>
      <c r="G8" s="760"/>
      <c r="H8" s="760"/>
      <c r="I8" s="623"/>
      <c r="J8" s="760" t="s">
        <v>1161</v>
      </c>
      <c r="K8" s="760"/>
      <c r="L8" s="306"/>
    </row>
    <row r="9" spans="1:12" s="627" customFormat="1" ht="19.5" customHeight="1">
      <c r="A9" s="624"/>
      <c r="B9" s="624"/>
      <c r="C9" s="624"/>
      <c r="D9" s="624"/>
      <c r="E9" s="761" t="s">
        <v>1213</v>
      </c>
      <c r="F9" s="761"/>
      <c r="G9" s="761" t="s">
        <v>1179</v>
      </c>
      <c r="H9" s="760"/>
      <c r="I9" s="625"/>
      <c r="J9" s="626">
        <v>41364</v>
      </c>
      <c r="K9" s="633" t="s">
        <v>1179</v>
      </c>
      <c r="L9" s="624"/>
    </row>
    <row r="10" spans="1:12" ht="15">
      <c r="A10" s="47"/>
      <c r="B10" s="47"/>
      <c r="C10" s="47"/>
      <c r="D10" s="47"/>
      <c r="E10" s="622" t="s">
        <v>1162</v>
      </c>
      <c r="F10" s="622" t="s">
        <v>1163</v>
      </c>
      <c r="G10" s="622" t="s">
        <v>1162</v>
      </c>
      <c r="H10" s="622" t="s">
        <v>1163</v>
      </c>
      <c r="I10" s="623"/>
      <c r="J10" s="622" t="s">
        <v>1162</v>
      </c>
      <c r="K10" s="622" t="s">
        <v>1162</v>
      </c>
      <c r="L10" s="47"/>
    </row>
    <row r="11" spans="1:12" ht="15">
      <c r="A11" s="47"/>
      <c r="B11" s="306" t="s">
        <v>375</v>
      </c>
      <c r="C11" s="47"/>
      <c r="D11" s="47"/>
      <c r="E11" s="47"/>
      <c r="F11" s="47"/>
      <c r="G11" s="47"/>
      <c r="H11" s="47"/>
      <c r="I11" s="214"/>
      <c r="J11" s="628"/>
      <c r="K11" s="214"/>
      <c r="L11" s="47"/>
    </row>
    <row r="12" spans="1:12" ht="15" customHeight="1">
      <c r="A12" s="47"/>
      <c r="B12" s="762" t="s">
        <v>1164</v>
      </c>
      <c r="C12" s="762"/>
      <c r="D12" s="629"/>
      <c r="E12" s="93">
        <v>869240742</v>
      </c>
      <c r="F12" s="305">
        <v>0</v>
      </c>
      <c r="G12" s="22">
        <v>25758643055</v>
      </c>
      <c r="H12" s="305">
        <v>0</v>
      </c>
      <c r="I12" s="214"/>
      <c r="J12" s="22">
        <f>E12+F12</f>
        <v>869240742</v>
      </c>
      <c r="K12" s="22">
        <f>G12+H12</f>
        <v>25758643055</v>
      </c>
      <c r="L12" s="47"/>
    </row>
    <row r="13" spans="1:12" ht="33" customHeight="1" hidden="1">
      <c r="A13" s="47"/>
      <c r="B13" s="705" t="s">
        <v>1165</v>
      </c>
      <c r="C13" s="705"/>
      <c r="D13" s="260"/>
      <c r="E13" s="22"/>
      <c r="F13" s="305">
        <v>0</v>
      </c>
      <c r="G13" s="22"/>
      <c r="H13" s="305">
        <v>0</v>
      </c>
      <c r="I13" s="214"/>
      <c r="J13" s="22">
        <f>E13+F13</f>
        <v>0</v>
      </c>
      <c r="K13" s="22">
        <f>G13+H13</f>
        <v>0</v>
      </c>
      <c r="L13" s="47"/>
    </row>
    <row r="14" spans="1:12" ht="30.75" customHeight="1">
      <c r="A14" s="47"/>
      <c r="B14" s="705" t="s">
        <v>1166</v>
      </c>
      <c r="C14" s="705"/>
      <c r="D14" s="260"/>
      <c r="E14" s="93">
        <v>8961631484</v>
      </c>
      <c r="F14" s="305">
        <v>0</v>
      </c>
      <c r="G14" s="22">
        <v>6014142088</v>
      </c>
      <c r="H14" s="305">
        <v>0</v>
      </c>
      <c r="I14" s="214"/>
      <c r="J14" s="22">
        <f>E14+F14</f>
        <v>8961631484</v>
      </c>
      <c r="K14" s="22">
        <f>G14+H14</f>
        <v>6014142088</v>
      </c>
      <c r="L14" s="47"/>
    </row>
    <row r="15" spans="1:12" ht="18" customHeight="1">
      <c r="A15" s="47"/>
      <c r="B15" s="705" t="s">
        <v>1167</v>
      </c>
      <c r="C15" s="705"/>
      <c r="D15" s="260"/>
      <c r="E15" s="47"/>
      <c r="F15" s="305">
        <v>0</v>
      </c>
      <c r="G15" s="47"/>
      <c r="H15" s="305">
        <v>0</v>
      </c>
      <c r="I15" s="214"/>
      <c r="J15" s="628"/>
      <c r="K15" s="214"/>
      <c r="L15" s="47"/>
    </row>
    <row r="16" spans="1:12" ht="15">
      <c r="A16" s="47"/>
      <c r="B16" s="47" t="s">
        <v>1168</v>
      </c>
      <c r="C16" s="47"/>
      <c r="D16" s="47"/>
      <c r="E16" s="93">
        <v>34088055961</v>
      </c>
      <c r="F16" s="93">
        <v>-2438697330</v>
      </c>
      <c r="G16" s="22">
        <v>34442693922</v>
      </c>
      <c r="H16" s="22">
        <v>-2438697330</v>
      </c>
      <c r="I16" s="214"/>
      <c r="J16" s="22">
        <f>E16+F16</f>
        <v>31649358631</v>
      </c>
      <c r="K16" s="22">
        <f>G16+H16</f>
        <v>32003996592</v>
      </c>
      <c r="L16" s="47"/>
    </row>
    <row r="17" spans="1:12" ht="15">
      <c r="A17" s="47"/>
      <c r="B17" s="47" t="s">
        <v>1169</v>
      </c>
      <c r="C17" s="47"/>
      <c r="D17" s="47"/>
      <c r="E17" s="22"/>
      <c r="F17" s="47"/>
      <c r="G17" s="22"/>
      <c r="H17" s="47"/>
      <c r="I17" s="214"/>
      <c r="J17" s="22">
        <f>E17+F17</f>
        <v>0</v>
      </c>
      <c r="K17" s="22">
        <f>G17+H17</f>
        <v>0</v>
      </c>
      <c r="L17" s="47"/>
    </row>
    <row r="18" spans="1:12" ht="15">
      <c r="A18" s="47"/>
      <c r="B18" s="47" t="s">
        <v>1170</v>
      </c>
      <c r="C18" s="629"/>
      <c r="D18" s="629"/>
      <c r="E18" s="93"/>
      <c r="F18" s="305">
        <v>0</v>
      </c>
      <c r="G18" s="93">
        <v>7748732806</v>
      </c>
      <c r="H18" s="305">
        <v>0</v>
      </c>
      <c r="I18" s="214"/>
      <c r="J18" s="22">
        <f>E18+F18</f>
        <v>0</v>
      </c>
      <c r="K18" s="22">
        <f>G18+H18</f>
        <v>7748732806</v>
      </c>
      <c r="L18" s="47"/>
    </row>
    <row r="19" spans="1:12" ht="15.75" thickBot="1">
      <c r="A19" s="630"/>
      <c r="B19" s="306" t="s">
        <v>1171</v>
      </c>
      <c r="C19" s="630"/>
      <c r="D19" s="630"/>
      <c r="E19" s="308">
        <f aca="true" t="shared" si="0" ref="E19:K19">SUM(E12:E18)</f>
        <v>43918928187</v>
      </c>
      <c r="F19" s="308">
        <f t="shared" si="0"/>
        <v>-2438697330</v>
      </c>
      <c r="G19" s="308">
        <f t="shared" si="0"/>
        <v>73964211871</v>
      </c>
      <c r="H19" s="308">
        <f t="shared" si="0"/>
        <v>-2438697330</v>
      </c>
      <c r="I19" s="308">
        <f t="shared" si="0"/>
        <v>0</v>
      </c>
      <c r="J19" s="308">
        <f t="shared" si="0"/>
        <v>41480230857</v>
      </c>
      <c r="K19" s="308">
        <f t="shared" si="0"/>
        <v>71525514541</v>
      </c>
      <c r="L19" s="630"/>
    </row>
    <row r="20" spans="1:12" ht="15.75" thickTop="1">
      <c r="A20" s="630"/>
      <c r="B20" s="306" t="s">
        <v>379</v>
      </c>
      <c r="C20" s="630"/>
      <c r="D20" s="630"/>
      <c r="E20" s="630"/>
      <c r="F20" s="630"/>
      <c r="G20" s="630"/>
      <c r="H20" s="630"/>
      <c r="I20" s="630"/>
      <c r="J20" s="630"/>
      <c r="K20" s="630"/>
      <c r="L20" s="630"/>
    </row>
    <row r="21" spans="1:12" ht="15">
      <c r="A21" s="630"/>
      <c r="B21" s="47" t="s">
        <v>879</v>
      </c>
      <c r="C21" s="630"/>
      <c r="D21" s="630"/>
      <c r="E21" s="93">
        <v>44908353252</v>
      </c>
      <c r="F21" s="22">
        <v>0</v>
      </c>
      <c r="G21" s="22">
        <v>43514442820</v>
      </c>
      <c r="H21" s="22">
        <v>0</v>
      </c>
      <c r="I21" s="630"/>
      <c r="J21" s="22">
        <f>E21+F21</f>
        <v>44908353252</v>
      </c>
      <c r="K21" s="22">
        <f>G21+H21</f>
        <v>43514442820</v>
      </c>
      <c r="L21" s="630"/>
    </row>
    <row r="22" spans="1:12" ht="15">
      <c r="A22" s="630"/>
      <c r="B22" s="47" t="s">
        <v>880</v>
      </c>
      <c r="C22" s="630"/>
      <c r="D22" s="630"/>
      <c r="E22" s="93">
        <v>9929892700</v>
      </c>
      <c r="F22" s="22">
        <v>0</v>
      </c>
      <c r="G22" s="22">
        <v>18710992503</v>
      </c>
      <c r="H22" s="22">
        <v>0</v>
      </c>
      <c r="I22" s="630"/>
      <c r="J22" s="22">
        <f>E22+F22</f>
        <v>9929892700</v>
      </c>
      <c r="K22" s="22">
        <f>G22+H22</f>
        <v>18710992503</v>
      </c>
      <c r="L22" s="630"/>
    </row>
    <row r="23" spans="1:12" ht="15">
      <c r="A23" s="630"/>
      <c r="B23" s="47" t="s">
        <v>881</v>
      </c>
      <c r="C23" s="630"/>
      <c r="D23" s="630"/>
      <c r="E23" s="22"/>
      <c r="F23" s="630"/>
      <c r="G23" s="22"/>
      <c r="H23" s="22"/>
      <c r="I23" s="630"/>
      <c r="J23" s="22">
        <f>E23+F23</f>
        <v>0</v>
      </c>
      <c r="K23" s="22">
        <f>G23+H23</f>
        <v>0</v>
      </c>
      <c r="L23" s="630"/>
    </row>
    <row r="24" spans="1:12" ht="15">
      <c r="A24" s="630"/>
      <c r="B24" s="47" t="s">
        <v>882</v>
      </c>
      <c r="C24" s="630"/>
      <c r="D24" s="630"/>
      <c r="E24" s="93">
        <v>2541148681</v>
      </c>
      <c r="F24" s="630"/>
      <c r="G24" s="22">
        <v>2823498536</v>
      </c>
      <c r="H24" s="22"/>
      <c r="I24" s="630"/>
      <c r="J24" s="22">
        <f>E24+F24</f>
        <v>2541148681</v>
      </c>
      <c r="K24" s="22">
        <f>G24+H24</f>
        <v>2823498536</v>
      </c>
      <c r="L24" s="630"/>
    </row>
    <row r="25" spans="1:12" ht="15">
      <c r="A25" s="630"/>
      <c r="B25" s="47" t="s">
        <v>883</v>
      </c>
      <c r="C25" s="630"/>
      <c r="D25" s="630"/>
      <c r="E25" s="22"/>
      <c r="F25" s="630"/>
      <c r="G25" s="22"/>
      <c r="H25" s="22"/>
      <c r="I25" s="630"/>
      <c r="J25" s="22">
        <f>E25</f>
        <v>0</v>
      </c>
      <c r="K25" s="22">
        <f>G25</f>
        <v>0</v>
      </c>
      <c r="L25" s="630"/>
    </row>
    <row r="26" spans="1:12" ht="15.75" thickBot="1">
      <c r="A26" s="630"/>
      <c r="B26" s="306" t="s">
        <v>1171</v>
      </c>
      <c r="C26" s="630"/>
      <c r="D26" s="630"/>
      <c r="E26" s="308">
        <f>SUM(E20:E25)</f>
        <v>57379394633</v>
      </c>
      <c r="F26" s="308">
        <f aca="true" t="shared" si="1" ref="F26:K26">SUM(F20:F25)</f>
        <v>0</v>
      </c>
      <c r="G26" s="308">
        <f t="shared" si="1"/>
        <v>65048933859</v>
      </c>
      <c r="H26" s="308">
        <f t="shared" si="1"/>
        <v>0</v>
      </c>
      <c r="I26" s="308"/>
      <c r="J26" s="308">
        <f t="shared" si="1"/>
        <v>57379394633</v>
      </c>
      <c r="K26" s="308">
        <f t="shared" si="1"/>
        <v>65048933859</v>
      </c>
      <c r="L26" s="630"/>
    </row>
    <row r="27" ht="15" thickTop="1"/>
  </sheetData>
  <sheetProtection/>
  <mergeCells count="8">
    <mergeCell ref="B14:C14"/>
    <mergeCell ref="B15:C15"/>
    <mergeCell ref="E8:H8"/>
    <mergeCell ref="J8:K8"/>
    <mergeCell ref="E9:F9"/>
    <mergeCell ref="G9:H9"/>
    <mergeCell ref="B12:C12"/>
    <mergeCell ref="B13:C13"/>
  </mergeCells>
  <printOptions/>
  <pageMargins left="0.7086614173228347" right="0.11811023622047245" top="0.7480314960629921" bottom="0.7480314960629921" header="0.31496062992125984" footer="0.31496062992125984"/>
  <pageSetup firstPageNumber="30" useFirstPageNumber="1" horizontalDpi="600" verticalDpi="600" orientation="landscape" paperSize="9" r:id="rId1"/>
  <headerFooter>
    <oddFooter>&amp;RTrang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kienpt</cp:lastModifiedBy>
  <cp:lastPrinted>2013-04-23T07:44:50Z</cp:lastPrinted>
  <dcterms:created xsi:type="dcterms:W3CDTF">2009-04-16T05:27:02Z</dcterms:created>
  <dcterms:modified xsi:type="dcterms:W3CDTF">2013-04-26T02:57:33Z</dcterms:modified>
  <cp:category/>
  <cp:version/>
  <cp:contentType/>
  <cp:contentStatus/>
</cp:coreProperties>
</file>